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560" tabRatio="745"/>
  </bookViews>
  <sheets>
    <sheet name="06基本建设工程应付款审核明细表（诚信所）" sheetId="15" r:id="rId1"/>
    <sheet name="Sheet1" sheetId="9" state="hidden" r:id="rId2"/>
  </sheets>
  <definedNames>
    <definedName name="_xlnm._FilterDatabase" localSheetId="0" hidden="1">'06基本建设工程应付款审核明细表（诚信所）'!$A$4:$M$166</definedName>
    <definedName name="_xlnm.Print_Area" localSheetId="0">'06基本建设工程应付款审核明细表（诚信所）'!$A$1:$M$166</definedName>
    <definedName name="_xlnm.Print_Titles" localSheetId="0">'06基本建设工程应付款审核明细表（诚信所）'!$1:$4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7" i="15" l="1"/>
  <c r="J127" i="15"/>
  <c r="I128" i="15"/>
  <c r="G127" i="15"/>
  <c r="J166" i="15" l="1"/>
  <c r="H127" i="15"/>
  <c r="I127" i="15" s="1"/>
  <c r="I165" i="15"/>
  <c r="K165" i="15" s="1"/>
  <c r="M165" i="15" s="1"/>
  <c r="I164" i="15"/>
  <c r="K164" i="15" s="1"/>
  <c r="M164" i="15" s="1"/>
  <c r="A164" i="15"/>
  <c r="A165" i="15" s="1"/>
  <c r="I163" i="15"/>
  <c r="K163" i="15" s="1"/>
  <c r="M163" i="15" s="1"/>
  <c r="I162" i="15"/>
  <c r="K162" i="15" s="1"/>
  <c r="M162" i="15" s="1"/>
  <c r="I161" i="15"/>
  <c r="K161" i="15" s="1"/>
  <c r="M161" i="15" s="1"/>
  <c r="I160" i="15"/>
  <c r="K160" i="15" s="1"/>
  <c r="M160" i="15" s="1"/>
  <c r="I159" i="15"/>
  <c r="K159" i="15" s="1"/>
  <c r="M159" i="15" s="1"/>
  <c r="I158" i="15"/>
  <c r="K158" i="15" s="1"/>
  <c r="M158" i="15" s="1"/>
  <c r="I157" i="15"/>
  <c r="K157" i="15" s="1"/>
  <c r="M157" i="15" s="1"/>
  <c r="I156" i="15"/>
  <c r="K156" i="15" s="1"/>
  <c r="M156" i="15" s="1"/>
  <c r="I155" i="15"/>
  <c r="K155" i="15" s="1"/>
  <c r="M155" i="15" s="1"/>
  <c r="I154" i="15"/>
  <c r="K154" i="15" s="1"/>
  <c r="M154" i="15" s="1"/>
  <c r="I153" i="15"/>
  <c r="K153" i="15" s="1"/>
  <c r="M153" i="15" s="1"/>
  <c r="I152" i="15"/>
  <c r="K152" i="15" s="1"/>
  <c r="M152" i="15" s="1"/>
  <c r="I151" i="15"/>
  <c r="K151" i="15" s="1"/>
  <c r="M151" i="15" s="1"/>
  <c r="I150" i="15"/>
  <c r="K150" i="15" s="1"/>
  <c r="M150" i="15" s="1"/>
  <c r="I149" i="15"/>
  <c r="K149" i="15" s="1"/>
  <c r="M149" i="15" s="1"/>
  <c r="I148" i="15"/>
  <c r="K148" i="15" s="1"/>
  <c r="M148" i="15" s="1"/>
  <c r="I147" i="15"/>
  <c r="K147" i="15" s="1"/>
  <c r="M147" i="15" s="1"/>
  <c r="I146" i="15"/>
  <c r="K146" i="15" s="1"/>
  <c r="M146" i="15" s="1"/>
  <c r="I145" i="15"/>
  <c r="K145" i="15" s="1"/>
  <c r="M145" i="15" s="1"/>
  <c r="I144" i="15"/>
  <c r="K144" i="15" s="1"/>
  <c r="M144" i="15" s="1"/>
  <c r="I143" i="15"/>
  <c r="K143" i="15" s="1"/>
  <c r="M143" i="15" s="1"/>
  <c r="I142" i="15"/>
  <c r="K142" i="15" s="1"/>
  <c r="M142" i="15" s="1"/>
  <c r="I141" i="15"/>
  <c r="K141" i="15" s="1"/>
  <c r="M141" i="15" s="1"/>
  <c r="I140" i="15"/>
  <c r="K140" i="15" s="1"/>
  <c r="M140" i="15" s="1"/>
  <c r="I139" i="15"/>
  <c r="K139" i="15" s="1"/>
  <c r="M139" i="15" s="1"/>
  <c r="I138" i="15"/>
  <c r="K138" i="15" s="1"/>
  <c r="M138" i="15" s="1"/>
  <c r="I137" i="15"/>
  <c r="K137" i="15" s="1"/>
  <c r="M137" i="15" s="1"/>
  <c r="I136" i="15"/>
  <c r="K136" i="15" s="1"/>
  <c r="M136" i="15" s="1"/>
  <c r="I135" i="15"/>
  <c r="K135" i="15" s="1"/>
  <c r="M135" i="15" s="1"/>
  <c r="I134" i="15"/>
  <c r="K134" i="15" s="1"/>
  <c r="M134" i="15" s="1"/>
  <c r="I133" i="15"/>
  <c r="K133" i="15" s="1"/>
  <c r="M133" i="15" s="1"/>
  <c r="A133" i="15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I132" i="15"/>
  <c r="K132" i="15" s="1"/>
  <c r="M132" i="15" s="1"/>
  <c r="I131" i="15"/>
  <c r="K131" i="15" s="1"/>
  <c r="M131" i="15" s="1"/>
  <c r="I130" i="15"/>
  <c r="K130" i="15" s="1"/>
  <c r="M129" i="15"/>
  <c r="I126" i="15"/>
  <c r="K126" i="15" s="1"/>
  <c r="M126" i="15" s="1"/>
  <c r="I125" i="15"/>
  <c r="K125" i="15" s="1"/>
  <c r="M125" i="15" s="1"/>
  <c r="I124" i="15"/>
  <c r="K124" i="15" s="1"/>
  <c r="M124" i="15" s="1"/>
  <c r="I123" i="15"/>
  <c r="K123" i="15" s="1"/>
  <c r="M123" i="15" s="1"/>
  <c r="I122" i="15"/>
  <c r="K122" i="15" s="1"/>
  <c r="M122" i="15" s="1"/>
  <c r="I121" i="15"/>
  <c r="K121" i="15" s="1"/>
  <c r="M121" i="15" s="1"/>
  <c r="I120" i="15"/>
  <c r="K120" i="15" s="1"/>
  <c r="M120" i="15" s="1"/>
  <c r="I119" i="15"/>
  <c r="K119" i="15" s="1"/>
  <c r="M119" i="15" s="1"/>
  <c r="I118" i="15"/>
  <c r="K118" i="15" s="1"/>
  <c r="M118" i="15" s="1"/>
  <c r="I117" i="15"/>
  <c r="K117" i="15" s="1"/>
  <c r="M117" i="15" s="1"/>
  <c r="I116" i="15"/>
  <c r="K116" i="15" s="1"/>
  <c r="M116" i="15" s="1"/>
  <c r="I115" i="15"/>
  <c r="K115" i="15" s="1"/>
  <c r="M115" i="15" s="1"/>
  <c r="I114" i="15"/>
  <c r="K114" i="15" s="1"/>
  <c r="M114" i="15" s="1"/>
  <c r="I113" i="15"/>
  <c r="K113" i="15" s="1"/>
  <c r="M113" i="15" s="1"/>
  <c r="I112" i="15"/>
  <c r="K112" i="15" s="1"/>
  <c r="M112" i="15" s="1"/>
  <c r="I111" i="15"/>
  <c r="K111" i="15" s="1"/>
  <c r="M111" i="15" s="1"/>
  <c r="I110" i="15"/>
  <c r="K110" i="15" s="1"/>
  <c r="M110" i="15" s="1"/>
  <c r="I109" i="15"/>
  <c r="K109" i="15" s="1"/>
  <c r="M109" i="15" s="1"/>
  <c r="I108" i="15"/>
  <c r="K108" i="15" s="1"/>
  <c r="M108" i="15" s="1"/>
  <c r="I107" i="15"/>
  <c r="K107" i="15" s="1"/>
  <c r="M107" i="15" s="1"/>
  <c r="I106" i="15"/>
  <c r="K106" i="15" s="1"/>
  <c r="M106" i="15" s="1"/>
  <c r="I105" i="15"/>
  <c r="K105" i="15" s="1"/>
  <c r="M105" i="15" s="1"/>
  <c r="I104" i="15"/>
  <c r="K104" i="15" s="1"/>
  <c r="M104" i="15" s="1"/>
  <c r="I103" i="15"/>
  <c r="K103" i="15" s="1"/>
  <c r="M103" i="15" s="1"/>
  <c r="A103" i="15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I102" i="15"/>
  <c r="K102" i="15" s="1"/>
  <c r="M102" i="15" s="1"/>
  <c r="G101" i="15"/>
  <c r="I101" i="15" s="1"/>
  <c r="K101" i="15" s="1"/>
  <c r="M101" i="15" s="1"/>
  <c r="I100" i="15"/>
  <c r="K100" i="15" s="1"/>
  <c r="M100" i="15" s="1"/>
  <c r="I99" i="15"/>
  <c r="K99" i="15" s="1"/>
  <c r="M99" i="15" s="1"/>
  <c r="I98" i="15"/>
  <c r="K98" i="15" s="1"/>
  <c r="M98" i="15" s="1"/>
  <c r="I97" i="15"/>
  <c r="K97" i="15" s="1"/>
  <c r="M97" i="15" s="1"/>
  <c r="I96" i="15"/>
  <c r="K96" i="15" s="1"/>
  <c r="M96" i="15" s="1"/>
  <c r="I95" i="15"/>
  <c r="K95" i="15" s="1"/>
  <c r="M95" i="15" s="1"/>
  <c r="I94" i="15"/>
  <c r="K94" i="15" s="1"/>
  <c r="M94" i="15" s="1"/>
  <c r="I93" i="15"/>
  <c r="K93" i="15" s="1"/>
  <c r="M93" i="15" s="1"/>
  <c r="I92" i="15"/>
  <c r="K92" i="15" s="1"/>
  <c r="M92" i="15" s="1"/>
  <c r="I91" i="15"/>
  <c r="K91" i="15" s="1"/>
  <c r="M91" i="15" s="1"/>
  <c r="I90" i="15"/>
  <c r="K90" i="15" s="1"/>
  <c r="M90" i="15" s="1"/>
  <c r="I89" i="15"/>
  <c r="K89" i="15" s="1"/>
  <c r="M89" i="15" s="1"/>
  <c r="I88" i="15"/>
  <c r="K88" i="15" s="1"/>
  <c r="M88" i="15" s="1"/>
  <c r="I87" i="15"/>
  <c r="K87" i="15" s="1"/>
  <c r="M87" i="15" s="1"/>
  <c r="I86" i="15"/>
  <c r="K86" i="15" s="1"/>
  <c r="M86" i="15" s="1"/>
  <c r="I85" i="15"/>
  <c r="K85" i="15" s="1"/>
  <c r="M85" i="15" s="1"/>
  <c r="I84" i="15"/>
  <c r="K84" i="15" s="1"/>
  <c r="M84" i="15" s="1"/>
  <c r="A84" i="15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I83" i="15"/>
  <c r="K83" i="15" s="1"/>
  <c r="M83" i="15" s="1"/>
  <c r="I82" i="15"/>
  <c r="K82" i="15" s="1"/>
  <c r="M82" i="15" s="1"/>
  <c r="I81" i="15"/>
  <c r="K81" i="15" s="1"/>
  <c r="M81" i="15" s="1"/>
  <c r="I80" i="15"/>
  <c r="K80" i="15" s="1"/>
  <c r="M80" i="15" s="1"/>
  <c r="I79" i="15"/>
  <c r="K79" i="15" s="1"/>
  <c r="M79" i="15" s="1"/>
  <c r="I78" i="15"/>
  <c r="K78" i="15" s="1"/>
  <c r="M78" i="15" s="1"/>
  <c r="G77" i="15"/>
  <c r="I77" i="15" s="1"/>
  <c r="K77" i="15" s="1"/>
  <c r="M77" i="15" s="1"/>
  <c r="I76" i="15"/>
  <c r="K76" i="15" s="1"/>
  <c r="M76" i="15" s="1"/>
  <c r="I75" i="15"/>
  <c r="K75" i="15" s="1"/>
  <c r="M75" i="15" s="1"/>
  <c r="I74" i="15"/>
  <c r="K74" i="15" s="1"/>
  <c r="M74" i="15" s="1"/>
  <c r="I73" i="15"/>
  <c r="K73" i="15" s="1"/>
  <c r="M73" i="15" s="1"/>
  <c r="I72" i="15"/>
  <c r="K72" i="15" s="1"/>
  <c r="M72" i="15" s="1"/>
  <c r="I71" i="15"/>
  <c r="K71" i="15" s="1"/>
  <c r="M71" i="15" s="1"/>
  <c r="I70" i="15"/>
  <c r="K70" i="15" s="1"/>
  <c r="M70" i="15" s="1"/>
  <c r="I69" i="15"/>
  <c r="K69" i="15" s="1"/>
  <c r="M69" i="15" s="1"/>
  <c r="I68" i="15"/>
  <c r="K68" i="15" s="1"/>
  <c r="M68" i="15" s="1"/>
  <c r="I67" i="15"/>
  <c r="K67" i="15" s="1"/>
  <c r="M67" i="15" s="1"/>
  <c r="I66" i="15"/>
  <c r="K66" i="15" s="1"/>
  <c r="M66" i="15" s="1"/>
  <c r="I65" i="15"/>
  <c r="K65" i="15" s="1"/>
  <c r="M65" i="15" s="1"/>
  <c r="I64" i="15"/>
  <c r="K64" i="15" s="1"/>
  <c r="M64" i="15" s="1"/>
  <c r="I63" i="15"/>
  <c r="K63" i="15" s="1"/>
  <c r="M63" i="15" s="1"/>
  <c r="I62" i="15"/>
  <c r="K62" i="15" s="1"/>
  <c r="M62" i="15" s="1"/>
  <c r="I61" i="15"/>
  <c r="K61" i="15" s="1"/>
  <c r="M61" i="15" s="1"/>
  <c r="I60" i="15"/>
  <c r="K60" i="15" s="1"/>
  <c r="M60" i="15" s="1"/>
  <c r="I59" i="15"/>
  <c r="K59" i="15" s="1"/>
  <c r="M59" i="15" s="1"/>
  <c r="I58" i="15"/>
  <c r="K58" i="15" s="1"/>
  <c r="M58" i="15" s="1"/>
  <c r="I57" i="15"/>
  <c r="K57" i="15" s="1"/>
  <c r="M57" i="15" s="1"/>
  <c r="I56" i="15"/>
  <c r="K56" i="15" s="1"/>
  <c r="M56" i="15" s="1"/>
  <c r="I55" i="15"/>
  <c r="K55" i="15" s="1"/>
  <c r="M55" i="15" s="1"/>
  <c r="I54" i="15"/>
  <c r="K54" i="15" s="1"/>
  <c r="M54" i="15" s="1"/>
  <c r="I53" i="15"/>
  <c r="K53" i="15" s="1"/>
  <c r="M53" i="15" s="1"/>
  <c r="M52" i="15"/>
  <c r="I51" i="15"/>
  <c r="K51" i="15" s="1"/>
  <c r="M51" i="15" s="1"/>
  <c r="I50" i="15"/>
  <c r="K50" i="15" s="1"/>
  <c r="M50" i="15" s="1"/>
  <c r="I49" i="15"/>
  <c r="K49" i="15" s="1"/>
  <c r="M49" i="15" s="1"/>
  <c r="I48" i="15"/>
  <c r="K48" i="15" s="1"/>
  <c r="M48" i="15" s="1"/>
  <c r="I47" i="15"/>
  <c r="K47" i="15" s="1"/>
  <c r="M47" i="15" s="1"/>
  <c r="I46" i="15"/>
  <c r="K46" i="15" s="1"/>
  <c r="M46" i="15" s="1"/>
  <c r="I45" i="15"/>
  <c r="K45" i="15" s="1"/>
  <c r="M45" i="15" s="1"/>
  <c r="I44" i="15"/>
  <c r="K44" i="15" s="1"/>
  <c r="M44" i="15" s="1"/>
  <c r="I43" i="15"/>
  <c r="K43" i="15" s="1"/>
  <c r="M43" i="15" s="1"/>
  <c r="I42" i="15"/>
  <c r="K42" i="15" s="1"/>
  <c r="M42" i="15" s="1"/>
  <c r="I41" i="15"/>
  <c r="K41" i="15" s="1"/>
  <c r="M41" i="15" s="1"/>
  <c r="I40" i="15"/>
  <c r="K40" i="15" s="1"/>
  <c r="M40" i="15" s="1"/>
  <c r="I39" i="15"/>
  <c r="K39" i="15" s="1"/>
  <c r="M39" i="15" s="1"/>
  <c r="I38" i="15"/>
  <c r="K38" i="15" s="1"/>
  <c r="M38" i="15" s="1"/>
  <c r="I37" i="15"/>
  <c r="K37" i="15" s="1"/>
  <c r="M37" i="15" s="1"/>
  <c r="I36" i="15"/>
  <c r="K36" i="15" s="1"/>
  <c r="M36" i="15" s="1"/>
  <c r="I35" i="15"/>
  <c r="K35" i="15" s="1"/>
  <c r="M35" i="15" s="1"/>
  <c r="I34" i="15"/>
  <c r="K34" i="15" s="1"/>
  <c r="M34" i="15" s="1"/>
  <c r="I33" i="15"/>
  <c r="K33" i="15" s="1"/>
  <c r="M33" i="15" s="1"/>
  <c r="I32" i="15"/>
  <c r="K32" i="15" s="1"/>
  <c r="M32" i="15" s="1"/>
  <c r="I31" i="15"/>
  <c r="K31" i="15" s="1"/>
  <c r="M31" i="15" s="1"/>
  <c r="I30" i="15"/>
  <c r="K30" i="15" s="1"/>
  <c r="M30" i="15" s="1"/>
  <c r="I29" i="15"/>
  <c r="K29" i="15" s="1"/>
  <c r="M29" i="15" s="1"/>
  <c r="I28" i="15"/>
  <c r="K28" i="15" s="1"/>
  <c r="M28" i="15" s="1"/>
  <c r="I27" i="15"/>
  <c r="K27" i="15" s="1"/>
  <c r="M27" i="15" s="1"/>
  <c r="I26" i="15"/>
  <c r="K26" i="15" s="1"/>
  <c r="M26" i="15" s="1"/>
  <c r="I25" i="15"/>
  <c r="K25" i="15" s="1"/>
  <c r="M25" i="15" s="1"/>
  <c r="I24" i="15"/>
  <c r="K24" i="15" s="1"/>
  <c r="M24" i="15" s="1"/>
  <c r="I23" i="15"/>
  <c r="K23" i="15" s="1"/>
  <c r="M23" i="15" s="1"/>
  <c r="I22" i="15"/>
  <c r="K22" i="15" s="1"/>
  <c r="M22" i="15" s="1"/>
  <c r="I21" i="15"/>
  <c r="K21" i="15" s="1"/>
  <c r="M21" i="15" s="1"/>
  <c r="I20" i="15"/>
  <c r="K20" i="15" s="1"/>
  <c r="M20" i="15" s="1"/>
  <c r="I19" i="15"/>
  <c r="K19" i="15" s="1"/>
  <c r="M19" i="15" s="1"/>
  <c r="I18" i="15"/>
  <c r="K18" i="15" s="1"/>
  <c r="M18" i="15" s="1"/>
  <c r="I17" i="15"/>
  <c r="K17" i="15" s="1"/>
  <c r="M17" i="15" s="1"/>
  <c r="I16" i="15"/>
  <c r="K16" i="15" s="1"/>
  <c r="M16" i="15" s="1"/>
  <c r="I15" i="15"/>
  <c r="K15" i="15" s="1"/>
  <c r="M15" i="15" s="1"/>
  <c r="I14" i="15"/>
  <c r="K14" i="15" s="1"/>
  <c r="M14" i="15" s="1"/>
  <c r="I13" i="15"/>
  <c r="K13" i="15" s="1"/>
  <c r="M13" i="15" s="1"/>
  <c r="I12" i="15"/>
  <c r="K12" i="15" s="1"/>
  <c r="M12" i="15" s="1"/>
  <c r="I11" i="15"/>
  <c r="K11" i="15" s="1"/>
  <c r="M11" i="15" s="1"/>
  <c r="I10" i="15"/>
  <c r="K10" i="15" s="1"/>
  <c r="M10" i="15" s="1"/>
  <c r="I9" i="15"/>
  <c r="K9" i="15" s="1"/>
  <c r="M9" i="15" s="1"/>
  <c r="I8" i="15"/>
  <c r="K8" i="15" s="1"/>
  <c r="M8" i="15" s="1"/>
  <c r="G7" i="15"/>
  <c r="H6" i="15"/>
  <c r="H5" i="15" s="1"/>
  <c r="M127" i="15" l="1"/>
  <c r="M130" i="15"/>
  <c r="K127" i="15"/>
  <c r="H166" i="15"/>
  <c r="G6" i="15"/>
  <c r="G5" i="15" s="1"/>
  <c r="G166" i="15" s="1"/>
  <c r="N129" i="15"/>
  <c r="I7" i="15"/>
  <c r="K7" i="15" l="1"/>
  <c r="M7" i="15" s="1"/>
  <c r="I6" i="15"/>
  <c r="I5" i="15" l="1"/>
  <c r="K6" i="15"/>
  <c r="M6" i="15" s="1"/>
  <c r="K5" i="15" l="1"/>
  <c r="M5" i="15" s="1"/>
  <c r="I166" i="15"/>
  <c r="K166" i="15" s="1"/>
  <c r="M166" i="15" s="1"/>
  <c r="E19" i="9"/>
  <c r="E18" i="9"/>
  <c r="E17" i="9"/>
  <c r="E16" i="9"/>
  <c r="E15" i="9"/>
  <c r="E11" i="9"/>
  <c r="E10" i="9"/>
  <c r="E9" i="9"/>
  <c r="E8" i="9"/>
  <c r="E6" i="9" s="1"/>
  <c r="E7" i="9"/>
  <c r="D6" i="9"/>
  <c r="C6" i="9"/>
  <c r="E5" i="9"/>
  <c r="E4" i="9"/>
  <c r="D3" i="9"/>
  <c r="C3" i="9"/>
  <c r="C12" i="9" s="1"/>
  <c r="D12" i="9" l="1"/>
  <c r="E3" i="9"/>
  <c r="E12" i="9"/>
</calcChain>
</file>

<file path=xl/comments1.xml><?xml version="1.0" encoding="utf-8"?>
<comments xmlns="http://schemas.openxmlformats.org/spreadsheetml/2006/main">
  <authors>
    <author>SW-JIANG</author>
  </authors>
  <commentList>
    <comment ref="G141" authorId="0">
      <text>
        <r>
          <rPr>
            <b/>
            <sz val="9"/>
            <rFont val="宋体"/>
            <family val="3"/>
            <charset val="134"/>
          </rPr>
          <t>账上2020年10月至2021年3月3819.24元，按照合同补2021年4-9月3819.24</t>
        </r>
      </text>
    </comment>
  </commentList>
</comments>
</file>

<file path=xl/sharedStrings.xml><?xml version="1.0" encoding="utf-8"?>
<sst xmlns="http://schemas.openxmlformats.org/spreadsheetml/2006/main" count="464" uniqueCount="377">
  <si>
    <t>项目名称：安庆恒大中央公园项目</t>
  </si>
  <si>
    <t>审计截止日：2021年9月30日</t>
  </si>
  <si>
    <t>单位：元</t>
  </si>
  <si>
    <t>序号</t>
  </si>
  <si>
    <t>合同金额</t>
  </si>
  <si>
    <t>审定投资</t>
  </si>
  <si>
    <r>
      <rPr>
        <b/>
        <sz val="10"/>
        <rFont val="宋体"/>
        <family val="3"/>
        <charset val="134"/>
      </rPr>
      <t>一</t>
    </r>
  </si>
  <si>
    <t>建筑安装工程投资</t>
  </si>
  <si>
    <t>（一）</t>
  </si>
  <si>
    <t>工程造价审核</t>
  </si>
  <si>
    <t>二期深基坑防护工程</t>
  </si>
  <si>
    <t>二期深基坑排水工程</t>
  </si>
  <si>
    <t>场地清表、配合勘探工程</t>
  </si>
  <si>
    <t>售楼部停车场沥青及停车位标线工程</t>
  </si>
  <si>
    <t>售楼部至临时样板房过道、中心园林地库采光井、楼梯钢结构雨棚工程</t>
  </si>
  <si>
    <t>中心园林地库采光井防雨百叶工程</t>
  </si>
  <si>
    <t>工地监控视频系统</t>
  </si>
  <si>
    <t>红线外临时道路监控工程</t>
  </si>
  <si>
    <t>智慧社区展示项目工程</t>
  </si>
  <si>
    <t>中心湖雾森系统工程</t>
  </si>
  <si>
    <t>其他工程</t>
  </si>
  <si>
    <t>红线外及样板间围蔽制作安装工程</t>
  </si>
  <si>
    <t>临时展厅后侧活动及停车区域硬化工程</t>
  </si>
  <si>
    <t>二</t>
  </si>
  <si>
    <t>工程前期费用</t>
  </si>
  <si>
    <t>测绘费</t>
  </si>
  <si>
    <t>临水设计费</t>
  </si>
  <si>
    <t>土地费用</t>
  </si>
  <si>
    <t>代建圣埠小学项目被征地农保金</t>
  </si>
  <si>
    <t>税金</t>
  </si>
  <si>
    <t>与建设项目有关的费用</t>
  </si>
  <si>
    <t>城市基础设施配套费</t>
  </si>
  <si>
    <t>临水配套费</t>
  </si>
  <si>
    <t>大门永久道口开设道路挖掘修复费</t>
  </si>
  <si>
    <t>施工用水接桩道路挖掘费</t>
  </si>
  <si>
    <t>水土保持补偿费</t>
  </si>
  <si>
    <t>建设管理费</t>
  </si>
  <si>
    <t>办公费</t>
  </si>
  <si>
    <t>附表2</t>
  </si>
  <si>
    <t>基本建设工程应付款审核明细表</t>
  </si>
  <si>
    <t>单项工程名称</t>
  </si>
  <si>
    <t>单位名称</t>
  </si>
  <si>
    <t>合同号</t>
  </si>
  <si>
    <t>扣罚款</t>
  </si>
  <si>
    <t>应付款合计</t>
  </si>
  <si>
    <t>已支付金额</t>
  </si>
  <si>
    <t>未付金额</t>
  </si>
  <si>
    <t>未付汇票</t>
  </si>
  <si>
    <t>待付款合计</t>
  </si>
  <si>
    <t>一期一标段主体及配套建设工程</t>
  </si>
  <si>
    <t>首一期一标段主体及配套建设工程</t>
  </si>
  <si>
    <t>江苏天亿建设工程有限公司</t>
  </si>
  <si>
    <t>恒皖庐工合字2020【0.33-65】011</t>
  </si>
  <si>
    <t>交联电缆购销合同</t>
  </si>
  <si>
    <t>安徽万线电缆科技有限公司</t>
  </si>
  <si>
    <t>恒皖庐购合字2020【0.33-65】005</t>
  </si>
  <si>
    <t>预埋件购销合同</t>
  </si>
  <si>
    <t>湖南高雷同层排水科技有限公司</t>
  </si>
  <si>
    <t>恒皖庐购合字2021【0.33-65】001</t>
  </si>
  <si>
    <t>临时围墙工程施工合同</t>
  </si>
  <si>
    <t>安徽两淮建设有限责任公司</t>
  </si>
  <si>
    <t>恒皖庐工合字2020【0.33-65】004</t>
  </si>
  <si>
    <t>临水工程材料费</t>
  </si>
  <si>
    <t>安庆市公用工程公司</t>
  </si>
  <si>
    <t>恒皖宜费字2020【0.33-65】003（无合同）</t>
  </si>
  <si>
    <t>施工电费</t>
  </si>
  <si>
    <t>国网安徽省电力有限公司安庆供电公司</t>
  </si>
  <si>
    <t>恒皖宜费字2020【0.33-65】008（无合同）</t>
  </si>
  <si>
    <t>施工水费</t>
  </si>
  <si>
    <t>安庆供水集团公司</t>
  </si>
  <si>
    <t>恒皖宜费字2020【0.33-65】022（无合同）</t>
  </si>
  <si>
    <t>发动机租赁</t>
  </si>
  <si>
    <t>合肥佳鹏机电设备有限公司</t>
  </si>
  <si>
    <t>恒皖宜费字2020【0.33-65】034（无合同）</t>
  </si>
  <si>
    <t>材料采购（江苏天亿）</t>
  </si>
  <si>
    <t>合肥浙北道路设施有限公司</t>
  </si>
  <si>
    <t>恒皖宜费字2020【0.33-65】025（无合同）</t>
  </si>
  <si>
    <t>安徽瀚亚环保建材科技有限公司</t>
  </si>
  <si>
    <t>恒皖宜费字2020【0.33-65】027（无合同）</t>
  </si>
  <si>
    <t>合肥凯阔贸易有限公司</t>
  </si>
  <si>
    <t>恒皖宜费字2020【0.33-65】036（无合同）</t>
  </si>
  <si>
    <t>安徽亿喜商贸有限公司</t>
  </si>
  <si>
    <t>恒皖宜费字2020【0.33-65】044（无合同）</t>
  </si>
  <si>
    <t>安徽迪百贸易有限公司</t>
  </si>
  <si>
    <t>恒皖宜费字2020【0.33-65】048（无合同）</t>
  </si>
  <si>
    <t>合肥湘凌电气设备有限公司</t>
  </si>
  <si>
    <t>恒皖宜费字2020【0.33-65】052（无合同）</t>
  </si>
  <si>
    <t>合肥祺坤贸易有限公司</t>
  </si>
  <si>
    <t>恒皖宜费字2020【0.33-65】054（无合同）</t>
  </si>
  <si>
    <t>土石方工程施工合同</t>
  </si>
  <si>
    <t>安庆中洲汽车运输有限公司</t>
  </si>
  <si>
    <t>恒皖庐工合字2020【0.33-65】002</t>
  </si>
  <si>
    <t>售楼部室内外装修工程</t>
  </si>
  <si>
    <t>售楼部室内外装修工程施工合同</t>
  </si>
  <si>
    <t>深圳广田集团股份有限公司</t>
  </si>
  <si>
    <t>恒皖庐工合字2020【0.33-65】020</t>
  </si>
  <si>
    <t>材料采购（深圳广田）</t>
  </si>
  <si>
    <t>合肥适家建材销售有限公司</t>
  </si>
  <si>
    <t>恒皖宜费字2020【0.33-65】013（无合同）</t>
  </si>
  <si>
    <t>广州恒大材料设备有限公司</t>
  </si>
  <si>
    <t>恒皖宜费字2020【0.33-65】014（无合同）</t>
  </si>
  <si>
    <t>深圳恒大材料设备有限公司</t>
  </si>
  <si>
    <t>恒皖宜费字2020【0.33-65】015（无合同）</t>
  </si>
  <si>
    <t>恒皖宜费字2020【0.33-65】026（无合同）</t>
  </si>
  <si>
    <t>合肥盟胜商贸有限公司</t>
  </si>
  <si>
    <t>恒皖宜费字2020【0.33-65】030（无合同）</t>
  </si>
  <si>
    <t>安徽思益行商贸有限公司</t>
  </si>
  <si>
    <t>恒皖宜费字2020【0.33-65】032（无合同）</t>
  </si>
  <si>
    <t>恒皖宜费字2020【0.33-65】037（无合同）</t>
  </si>
  <si>
    <t>合肥辰博物资有限公司</t>
  </si>
  <si>
    <t>恒皖宜费字2020【0.33-65】039（无合同）</t>
  </si>
  <si>
    <t>合肥鑫泰欧式艺术雕塑有限公司</t>
  </si>
  <si>
    <t>恒皖宜费字2020【0.33-65】041（无合同）</t>
  </si>
  <si>
    <t>安徽深绿贸易有限公司</t>
  </si>
  <si>
    <t>恒皖宜费字2020【0.33-65】042（无合同）</t>
  </si>
  <si>
    <t>恒皖宜费字2020【0.33-65】046（无合同）</t>
  </si>
  <si>
    <t>样板房装修材料</t>
  </si>
  <si>
    <t>合肥乐图商贸有限公司</t>
  </si>
  <si>
    <t>大门室内外装修工程施工合同</t>
  </si>
  <si>
    <t>恒皖庐工合字2020【0.33-65】021</t>
  </si>
  <si>
    <t>26#、27#展示商业外立面装修工程施工合同</t>
  </si>
  <si>
    <t>恒皖庐工合字2020【0.33-65】022</t>
  </si>
  <si>
    <t>[0.33-65]-委-2020-003</t>
  </si>
  <si>
    <t>[0.33-65]-委-2020-004</t>
  </si>
  <si>
    <t>合肥饰界装饰有限公司</t>
  </si>
  <si>
    <t>[0.33-65]-委-2020-006</t>
  </si>
  <si>
    <t>安徽格鲁伯建设工程有限公司</t>
  </si>
  <si>
    <t>[0.33-65]-委-2020-007</t>
  </si>
  <si>
    <t>[0.33-65]-委-2020-011</t>
  </si>
  <si>
    <t>合肥隆润喷泉水景设备有限公司</t>
  </si>
  <si>
    <t>[0.33-65]-委-2020-012</t>
  </si>
  <si>
    <t>安徽省安泰科技股份有限公司</t>
  </si>
  <si>
    <t>安徽蓬冉建筑装饰工程有限公司</t>
  </si>
  <si>
    <t>[0.33-65]-委-2020-014</t>
  </si>
  <si>
    <t>[0.33-65]-委-2021-002</t>
  </si>
  <si>
    <t>[0.33-65]-委-2021-003</t>
  </si>
  <si>
    <t>售楼部及综合楼小型中央空调安装施工合同</t>
  </si>
  <si>
    <t>安徽胜荣电子电器有限公司</t>
  </si>
  <si>
    <t>恒皖庐工合字2020【0.33-65】014</t>
  </si>
  <si>
    <t>售楼部及综合楼小型中央空调采购合同</t>
  </si>
  <si>
    <t>恒皖庐购合字2020【0.33-65】003</t>
  </si>
  <si>
    <t>售楼部、样板房、综合楼、大门、26#-27#展示商业铝合金百页及铝合金门窗购销合同</t>
  </si>
  <si>
    <t>山东东林铝业有限公司</t>
  </si>
  <si>
    <t>恒皖庐购合字2020【0.33-65】004</t>
  </si>
  <si>
    <t>售楼部、样板房、综合楼、大门、26#-27#展示商业铝合金百页及铝合金门窗安装工程施工合同</t>
  </si>
  <si>
    <t>恒皖庐工合字2020【0.33-65】034</t>
  </si>
  <si>
    <t>21#综合楼电梯买卖合同</t>
  </si>
  <si>
    <t>奥的斯电梯（中国）有限公司</t>
  </si>
  <si>
    <t>恒皖庐购合字2020【0.33-65】006</t>
  </si>
  <si>
    <t>首一期主楼桩基工程施工合同</t>
  </si>
  <si>
    <t>安徽省城建基础工程有限公司</t>
  </si>
  <si>
    <t>恒皖庐工合字2020【0.33-65】001</t>
  </si>
  <si>
    <t>临电工程施工合同</t>
  </si>
  <si>
    <t>合肥志伟电力安装工程有限公司</t>
  </si>
  <si>
    <t>恒皖庐工合字2020【0.33-65】007</t>
  </si>
  <si>
    <t>首一期地库抗浮锚杆工程施工合同</t>
  </si>
  <si>
    <t>安徽岩土钻凿工程有限责任公司</t>
  </si>
  <si>
    <t>恒皖庐工合字2020【0.33-65】008</t>
  </si>
  <si>
    <t>临时样板房及看房通道室内装修工程施工合同</t>
  </si>
  <si>
    <t>恒皖庐工合字2020【0.33-65】010</t>
  </si>
  <si>
    <t>综合楼锅炉采购及安装工程施工合同</t>
  </si>
  <si>
    <t>安徽省科力热能设备工程有限公司</t>
  </si>
  <si>
    <t>恒皖庐工合字2020【0.33-65】013</t>
  </si>
  <si>
    <t>首一期基坑支护设计及施工工程施工合同</t>
  </si>
  <si>
    <t>安徽岩土工程有限责任公司</t>
  </si>
  <si>
    <t>恒皖庐工合字2020【0.33-65】016</t>
  </si>
  <si>
    <t>综合楼泳池设备采购及安装工程施工合同</t>
  </si>
  <si>
    <t>合肥清宇科技有限公司</t>
  </si>
  <si>
    <t>恒皖庐工合字2020【0.33-65】019</t>
  </si>
  <si>
    <t>园建工程</t>
  </si>
  <si>
    <t>园建工程施工合同</t>
  </si>
  <si>
    <t>南京园林建设集团有限公司</t>
  </si>
  <si>
    <t>恒皖庐工合字2020【0.33-65】023</t>
  </si>
  <si>
    <t>材料采购（南京园林）</t>
  </si>
  <si>
    <t>恒皖宜费字2020【0.33-65】019（无合同）</t>
  </si>
  <si>
    <t>恒皖宜费字2020【0.33-65】028（无合同）</t>
  </si>
  <si>
    <t>恒皖宜费字2020【0.33-65】031（无合同）</t>
  </si>
  <si>
    <t>恒皖宜费字2020【0.33-65】035（无合同）</t>
  </si>
  <si>
    <t>常州古斯比照明科技有限公司</t>
  </si>
  <si>
    <t>恒皖宜费字2020【0.33-65】043（无合同）</t>
  </si>
  <si>
    <t>恒皖宜费字2020【0.33-65】045（无合同）</t>
  </si>
  <si>
    <t>恒皖宜费字2020【0.33-65】049（无合同）</t>
  </si>
  <si>
    <t>红线外园建工程施工合同</t>
  </si>
  <si>
    <t>恒皖庐工合字2020【0.33-65】033</t>
  </si>
  <si>
    <t>新售楼部、综合楼、26-27#商业及大门消防工程施工合同</t>
  </si>
  <si>
    <t>安徽海越建设工程有限公司</t>
  </si>
  <si>
    <t>恒皖庐工合字2020【0.33-65】024</t>
  </si>
  <si>
    <t>绿化工程施工合同</t>
  </si>
  <si>
    <t>恒大园林集团有限公司</t>
  </si>
  <si>
    <t>恒皖庐工合字2020【0.33-65】026</t>
  </si>
  <si>
    <t>综合楼、商业、临时样板房、大门、售楼部等防火门制作与安装承包合同</t>
  </si>
  <si>
    <t>武汉蓝盾门业有限公司</t>
  </si>
  <si>
    <t>恒皖庐工合字2020【0.33-65】027</t>
  </si>
  <si>
    <t>售楼部、大门、26-27#商业及综合楼泛光照明工程施工合同</t>
  </si>
  <si>
    <t>安徽极光照明工程有限公司</t>
  </si>
  <si>
    <t>恒皖庐工合字2020【0.33-65】028</t>
  </si>
  <si>
    <t>恒皖庐工合字2020【0.33-65】029</t>
  </si>
  <si>
    <t>综合楼室内外装修工程施工合同</t>
  </si>
  <si>
    <t>恒皖庐工合字2020【0.33-65】031</t>
  </si>
  <si>
    <t>中心园林音乐喷泉工程施工合同</t>
  </si>
  <si>
    <t>恒皖庐工合字2020【0.33-65】032</t>
  </si>
  <si>
    <t>首二期基坑支护设计及施工工程合同</t>
  </si>
  <si>
    <t>恒皖庐工合字2020【0.33-65】039</t>
  </si>
  <si>
    <t>首二期主楼CFG桩地基处理工程施工合同</t>
  </si>
  <si>
    <t>恒皖庐工合字2020【0.33-65】040</t>
  </si>
  <si>
    <t>首二期箱变移位工程施工合同</t>
  </si>
  <si>
    <t>恒皖庐工合字2021【0.33-65】001</t>
  </si>
  <si>
    <t>大门永久道口开设费</t>
  </si>
  <si>
    <t>安庆市花木公司</t>
  </si>
  <si>
    <t>恒皖宜费字2020【0.33-65】006（无合同）</t>
  </si>
  <si>
    <t>大门永久道口开设通信铁塔迁移费</t>
  </si>
  <si>
    <t>中国铁塔股份有限公司安庆市分公司</t>
  </si>
  <si>
    <t>恒皖宜费字2020【0.33-65】007（无合同）</t>
  </si>
  <si>
    <t>综合楼超豪华型电梯轿厢装潢配套设备合同</t>
  </si>
  <si>
    <t>天津维亚电梯配件有限公司</t>
  </si>
  <si>
    <t>恒皖庐工合字2020【0.33-65】047</t>
  </si>
  <si>
    <t>安庆恒大中央公园21#综合楼电梯安装工程合同</t>
  </si>
  <si>
    <t>奥的斯电梯（中国）有限公司合肥分公司</t>
  </si>
  <si>
    <t>电梯改造合同</t>
  </si>
  <si>
    <t>上海三菱电梯有限公司蚌埠分公司</t>
  </si>
  <si>
    <t>恒皖庐它合字2020【0.33-65】005</t>
  </si>
  <si>
    <t>综合楼泳池除湿机组和地暖系统安装工程施工合同</t>
  </si>
  <si>
    <t>南通苏通机电安装有限公司</t>
  </si>
  <si>
    <t>恒皖庐工合字2020【0.33-65】043</t>
  </si>
  <si>
    <t>综合楼十一室内软装工程施工合同</t>
  </si>
  <si>
    <t>上海全品室内装饰配套工程有限公司</t>
  </si>
  <si>
    <t>恒皖庐工合字2020【0.33-65】051</t>
  </si>
  <si>
    <t>营销中心示范区包装合同</t>
  </si>
  <si>
    <t>合肥莱卓市场营销策划中心</t>
  </si>
  <si>
    <t>恒皖庐它合字2020【0.33-65】013</t>
  </si>
  <si>
    <t>中心园林包装合同</t>
  </si>
  <si>
    <t>上海盛翊艺术设计工作室</t>
  </si>
  <si>
    <t>恒皖庐它合字2020【0.33-65】015</t>
  </si>
  <si>
    <t>商业街包装合同</t>
  </si>
  <si>
    <t>恒皖庐它合字2020【0.33-65】016</t>
  </si>
  <si>
    <t>[0.33-65]-委-2020-013</t>
  </si>
  <si>
    <t>营销围蔽工程施工合同</t>
  </si>
  <si>
    <t>安徽忠豪广告有限公司</t>
  </si>
  <si>
    <t>恒皖庐工合字2020【0.33-65】006</t>
  </si>
  <si>
    <t>项目S28-01户型深海视界风格样板房室内软装饰施工合同</t>
  </si>
  <si>
    <t>湖南美致空间设计工程有限公司</t>
  </si>
  <si>
    <t>恒皖庐工合字2020【0.33-65】035</t>
  </si>
  <si>
    <t>项目L6-B户型倾心米兰风格样板房室内软装饰施工合同</t>
  </si>
  <si>
    <t>河北求实美居装饰设计工程有限公司</t>
  </si>
  <si>
    <t>恒皖庐工合字2020【0.33-65】036</t>
  </si>
  <si>
    <t>项目售楼部室内软装饰施工合同</t>
  </si>
  <si>
    <t>恒皖庐工合字2020【0.33-65】037</t>
  </si>
  <si>
    <t>安庆恒大中央公园综合楼屋面回填土工程</t>
  </si>
  <si>
    <t>安庆恒大中央公园营销中心氛围提升包装合同</t>
  </si>
  <si>
    <t>安徽星耘美陈装饰工程有限公司</t>
  </si>
  <si>
    <t>待摊投资（不含建设单位管理费）</t>
  </si>
  <si>
    <t>地质勘察工程施工合同</t>
  </si>
  <si>
    <t>核工业芜湖工程勘察院</t>
  </si>
  <si>
    <t>恒皖庐工合字2020【0.33-65】030</t>
  </si>
  <si>
    <t>安庆恒大中央公园代建小学地质勘察工程施工合同</t>
  </si>
  <si>
    <t>安庆市勘察测绘院</t>
  </si>
  <si>
    <t>恒皖宜费字2020【0.33-65】029（无合同）</t>
  </si>
  <si>
    <t>安庆恒大中央公园原地貌测绘工程</t>
  </si>
  <si>
    <t>安徽天佳信息服务有限公司</t>
  </si>
  <si>
    <t>室内外装修深化设计合同</t>
  </si>
  <si>
    <t>安徽寰宇建筑设计院</t>
  </si>
  <si>
    <t>恒皖庐设合字2020【0.33-65】002</t>
  </si>
  <si>
    <t>建设工程设计合同</t>
  </si>
  <si>
    <t>恒皖庐设合字2020【0.33-65】003</t>
  </si>
  <si>
    <t>项目园林工程设计合同</t>
  </si>
  <si>
    <t>深圳市赛瑞景观工程设计有限公司</t>
  </si>
  <si>
    <t>恒皖庐设合字2020【0.33-65】004</t>
  </si>
  <si>
    <t>项目音乐喷泉方案及施工图设计委托书</t>
  </si>
  <si>
    <t>恒皖庐设委字2020【0.33-65】001号</t>
  </si>
  <si>
    <t>安庆市给水工程设计室</t>
  </si>
  <si>
    <t>恒皖宜费字2020【0.33-65】001（无合同）</t>
  </si>
  <si>
    <t>安庆市财政局社会保险基金专户</t>
  </si>
  <si>
    <t>恒皖宜费字2021【0.33-65】001（无合同）</t>
  </si>
  <si>
    <t>安庆市宜秀区财政局（土地出让金）</t>
  </si>
  <si>
    <t>恒皖宜费字2020【0.33-65】018（无合同）</t>
  </si>
  <si>
    <t>恒皖宜费字2020【0.33-65】002（无合同）</t>
  </si>
  <si>
    <t>安庆市非税收入征收管理局</t>
  </si>
  <si>
    <t>恒皖宜费字2020【0.33-65】005（无合同</t>
  </si>
  <si>
    <t>恒皖宜费字2020【0.33-65】004（无合同）</t>
  </si>
  <si>
    <t>恒皖宜费字2020【0.33-65】017（无合同）</t>
  </si>
  <si>
    <t>及圣埠小学项目交通分析合同</t>
  </si>
  <si>
    <t>上海开艺设计集团有限公司安庆分公司</t>
  </si>
  <si>
    <t>恒皖庐它合字2020【0.33-65】001</t>
  </si>
  <si>
    <t>及圣埠小学项目日照分析合同</t>
  </si>
  <si>
    <t>广州黄埔建筑设计院有限公司合肥分公司</t>
  </si>
  <si>
    <t>恒皖庐它合字2020【0.33-65】002</t>
  </si>
  <si>
    <t>及圣埠小学项目节能评估报告编制合同</t>
  </si>
  <si>
    <t>国机（北京）节能检测中心有限公司安徽分公司</t>
  </si>
  <si>
    <t>恒皖庐它合字2020【0.33-65】004</t>
  </si>
  <si>
    <t>建设工程监理合同（安庆恒大中央公园主体及配套建设工程监理）</t>
  </si>
  <si>
    <t>广州市恒合工程监理有限公司</t>
  </si>
  <si>
    <t>安庆恒大中央公园建设工程施工图设计文件审查协议书</t>
  </si>
  <si>
    <t>安徽省大地建设工程施工图审查有限公司</t>
  </si>
  <si>
    <t>安庆恒大中央公园首一期基坑支护监测合同</t>
  </si>
  <si>
    <t>安徽中汇规划勘测设计研究院股份有限公司</t>
  </si>
  <si>
    <t>土壤氡浓度含量检测工程</t>
  </si>
  <si>
    <t>安徽省建设工程测试研究院有限责任公司</t>
  </si>
  <si>
    <t>[0.33-65]-委-2020-002</t>
  </si>
  <si>
    <t>安庆恒大中央公园首一期桩基检测工程合同</t>
  </si>
  <si>
    <t>安徽建筑大学勘测设计研究院有限公司</t>
  </si>
  <si>
    <t>安庆恒大中央公园首二期基坑支护监测合同</t>
  </si>
  <si>
    <t>办公用品费用</t>
  </si>
  <si>
    <t>图文处理（办公费）</t>
  </si>
  <si>
    <t>合肥精彩数码图文制作有限公司</t>
  </si>
  <si>
    <t>展厅租赁费</t>
  </si>
  <si>
    <t>安庆市叶祠经贸有限责任公司</t>
  </si>
  <si>
    <t>物资采购</t>
  </si>
  <si>
    <t>市场推广-互联网广告费</t>
  </si>
  <si>
    <t>南京赤色雷吉广告有限公司合肥分公司</t>
  </si>
  <si>
    <t>办公用品-电话机采购费</t>
  </si>
  <si>
    <t>广州聚房宝网络科技股份有限公司</t>
  </si>
  <si>
    <t>销售费用-广告制作费</t>
  </si>
  <si>
    <t>安庆市梧桐广告有限公司</t>
  </si>
  <si>
    <t>销售费用-职工福利费</t>
  </si>
  <si>
    <t>佛山市南海新中建房地产发展有限公司恒大花园酒店分公司</t>
  </si>
  <si>
    <t>销售费用-市场推广费</t>
  </si>
  <si>
    <t>南京迪聪模型设计有限公司</t>
  </si>
  <si>
    <t>销售费用-清洁费</t>
  </si>
  <si>
    <t>安庆市宜园环卫保洁有限公司</t>
  </si>
  <si>
    <t>合肥瀚诚文化传媒有限公司</t>
  </si>
  <si>
    <t>销售费用-宣传品印刷费</t>
  </si>
  <si>
    <t>合肥银泉印刷有限公司</t>
  </si>
  <si>
    <t>销售费用-广告设计及制作费</t>
  </si>
  <si>
    <t>安庆聚合文化传媒有限公司</t>
  </si>
  <si>
    <t>销售费用-复印机租赁费</t>
  </si>
  <si>
    <t>合肥市包河区蒂亚克办公设备经营部</t>
  </si>
  <si>
    <t>安庆市骑士公关策划有限公司</t>
  </si>
  <si>
    <t>销售费用-看楼车费用</t>
  </si>
  <si>
    <t>安徽康福汽车服务有限公司</t>
  </si>
  <si>
    <t>销售费用-宣传活动费</t>
  </si>
  <si>
    <t>安庆传扬广告传媒有限公司</t>
  </si>
  <si>
    <t>销售费用-渠道推广费用</t>
  </si>
  <si>
    <t>合肥泽勤文化传播有限公司</t>
  </si>
  <si>
    <t>合肥胜华印刷科技有限公司</t>
  </si>
  <si>
    <t>销售费用-消费者推广费用</t>
  </si>
  <si>
    <t>安徽嘉诺特科技有限公司</t>
  </si>
  <si>
    <t>销售费用-促销费用</t>
  </si>
  <si>
    <t>翠林农牧集团有限公司</t>
  </si>
  <si>
    <t>恒大农牧集团有限公司</t>
  </si>
  <si>
    <t>广州渲涛影像科技有限公司</t>
  </si>
  <si>
    <t>安庆风尚营销策划有限公司</t>
  </si>
  <si>
    <t>安庆恒大中央公园项目前期介入物业服务协议</t>
  </si>
  <si>
    <t>金碧物业有限公司安庆分公司</t>
  </si>
  <si>
    <t>2020年恒大智慧社区展厅制作及设备安装工程施工合同及补充协议</t>
  </si>
  <si>
    <t>深圳市卡司通展览股份有限公司</t>
  </si>
  <si>
    <t>安庆恒大中央公园项目模型设计制作及安装合同</t>
  </si>
  <si>
    <t>南京轩筑建筑设计有限公司</t>
  </si>
  <si>
    <t>合计</t>
  </si>
  <si>
    <t>单位工程名称</t>
  </si>
  <si>
    <t>送审数（元）</t>
  </si>
  <si>
    <t>调整数（元）</t>
  </si>
  <si>
    <t>审定数（元）</t>
  </si>
  <si>
    <t>一</t>
  </si>
  <si>
    <t>工程审核造价</t>
  </si>
  <si>
    <t>待摊投资</t>
  </si>
  <si>
    <t>绿化工程</t>
    <phoneticPr fontId="19" type="noConversion"/>
  </si>
  <si>
    <t>材料采购（恒大园林）</t>
  </si>
  <si>
    <t>安庆恒大中央公园材料物资供货合同</t>
  </si>
  <si>
    <t>江苏天亿甲供</t>
  </si>
  <si>
    <t>售楼部、大门、综合楼及展示区智能化工程施工合同</t>
    <phoneticPr fontId="19" type="noConversion"/>
  </si>
  <si>
    <t>售楼部、大门、综合楼及展示区智能化工程</t>
    <phoneticPr fontId="19" type="noConversion"/>
  </si>
  <si>
    <t>材料采购（安泰科技）</t>
  </si>
  <si>
    <t>合  计</t>
    <phoneticPr fontId="19" type="noConversion"/>
  </si>
  <si>
    <t>（二）</t>
    <phoneticPr fontId="19" type="noConversion"/>
  </si>
  <si>
    <t>（三）</t>
    <phoneticPr fontId="19" type="noConversion"/>
  </si>
  <si>
    <t>二</t>
    <phoneticPr fontId="19" type="noConversion"/>
  </si>
  <si>
    <t>建设单位管理费及销售管理费用</t>
    <phoneticPr fontId="19" type="noConversion"/>
  </si>
  <si>
    <t>建设单位管理费及销售管理费用未付款项明细</t>
    <phoneticPr fontId="19" type="noConversion"/>
  </si>
  <si>
    <t>二-1</t>
    <phoneticPr fontId="19" type="noConversion"/>
  </si>
  <si>
    <t>三</t>
    <phoneticPr fontId="19" type="noConversion"/>
  </si>
  <si>
    <t>期后费用</t>
  </si>
  <si>
    <t>水电费</t>
  </si>
  <si>
    <t>管护费</t>
  </si>
  <si>
    <t>二期基坑监测费</t>
  </si>
  <si>
    <t>市土地储备中心</t>
    <phoneticPr fontId="19" type="noConversion"/>
  </si>
  <si>
    <t>市场推广费</t>
    <phoneticPr fontId="19" type="noConversion"/>
  </si>
  <si>
    <t>开发间接费用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</si>
</sst>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Times New Roman"/>
      <family val="1"/>
    </font>
    <font>
      <b/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theme="1"/>
      <name val="宋体"/>
      <family val="3"/>
      <charset val="134"/>
    </font>
    <font>
      <sz val="10"/>
      <color theme="1"/>
      <name val="Arial"/>
      <family val="2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6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43" fontId="7" fillId="0" borderId="0" applyFont="0" applyFill="0" applyBorder="0" applyAlignment="0" applyProtection="0"/>
    <xf numFmtId="0" fontId="18" fillId="0" borderId="0">
      <alignment vertical="center"/>
    </xf>
    <xf numFmtId="0" fontId="18" fillId="0" borderId="0">
      <alignment vertical="center"/>
    </xf>
    <xf numFmtId="0" fontId="7" fillId="0" borderId="0"/>
    <xf numFmtId="0" fontId="17" fillId="0" borderId="0"/>
    <xf numFmtId="43" fontId="1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</cellStyleXfs>
  <cellXfs count="7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2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4" fillId="2" borderId="0" xfId="4" applyFont="1" applyFill="1" applyAlignment="1">
      <alignment horizontal="center" vertical="center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vertical="center"/>
    </xf>
    <xf numFmtId="0" fontId="5" fillId="2" borderId="0" xfId="4" applyFont="1" applyFill="1" applyAlignment="1">
      <alignment vertical="center"/>
    </xf>
    <xf numFmtId="0" fontId="7" fillId="2" borderId="0" xfId="4" applyFill="1" applyAlignment="1">
      <alignment horizontal="center" vertical="center" wrapText="1"/>
    </xf>
    <xf numFmtId="0" fontId="4" fillId="2" borderId="0" xfId="4" applyFont="1" applyFill="1" applyAlignment="1">
      <alignment horizontal="center" vertical="center" wrapText="1"/>
    </xf>
    <xf numFmtId="0" fontId="7" fillId="2" borderId="0" xfId="4" applyFill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11" fillId="2" borderId="7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4" fillId="2" borderId="7" xfId="4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5" fillId="2" borderId="9" xfId="4" applyFont="1" applyFill="1" applyBorder="1" applyAlignment="1">
      <alignment horizontal="center" vertical="center"/>
    </xf>
    <xf numFmtId="0" fontId="5" fillId="2" borderId="10" xfId="4" applyFont="1" applyFill="1" applyBorder="1" applyAlignment="1">
      <alignment horizontal="center" vertical="center"/>
    </xf>
    <xf numFmtId="0" fontId="22" fillId="2" borderId="3" xfId="0" applyFont="1" applyFill="1" applyBorder="1" applyAlignment="1" applyProtection="1">
      <alignment horizontal="center" vertical="center" wrapText="1"/>
      <protection locked="0"/>
    </xf>
    <xf numFmtId="43" fontId="4" fillId="0" borderId="0" xfId="1" applyFont="1" applyFill="1" applyAlignment="1">
      <alignment vertical="center"/>
    </xf>
    <xf numFmtId="43" fontId="4" fillId="0" borderId="5" xfId="1" applyFont="1" applyFill="1" applyBorder="1" applyAlignment="1">
      <alignment horizontal="center" vertical="center" wrapText="1"/>
    </xf>
    <xf numFmtId="43" fontId="10" fillId="0" borderId="3" xfId="1" applyFont="1" applyFill="1" applyBorder="1" applyAlignment="1">
      <alignment vertical="center"/>
    </xf>
    <xf numFmtId="43" fontId="13" fillId="0" borderId="3" xfId="1" applyFont="1" applyFill="1" applyBorder="1" applyAlignment="1">
      <alignment vertical="center"/>
    </xf>
    <xf numFmtId="43" fontId="10" fillId="0" borderId="10" xfId="1" applyFont="1" applyFill="1" applyBorder="1" applyAlignment="1">
      <alignment vertical="center"/>
    </xf>
    <xf numFmtId="43" fontId="7" fillId="0" borderId="0" xfId="1" applyFont="1" applyFill="1" applyAlignment="1">
      <alignment vertical="center"/>
    </xf>
    <xf numFmtId="0" fontId="4" fillId="0" borderId="0" xfId="4" applyFont="1" applyFill="1" applyAlignment="1">
      <alignment vertical="center"/>
    </xf>
    <xf numFmtId="43" fontId="4" fillId="0" borderId="0" xfId="1" applyFont="1" applyFill="1" applyAlignment="1">
      <alignment horizontal="right" vertical="center" wrapText="1"/>
    </xf>
    <xf numFmtId="43" fontId="4" fillId="0" borderId="5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43" fontId="13" fillId="0" borderId="8" xfId="1" applyFont="1" applyFill="1" applyBorder="1" applyAlignment="1">
      <alignment vertical="center"/>
    </xf>
    <xf numFmtId="43" fontId="14" fillId="0" borderId="3" xfId="1" applyFont="1" applyFill="1" applyBorder="1" applyAlignment="1">
      <alignment vertical="center"/>
    </xf>
    <xf numFmtId="43" fontId="4" fillId="0" borderId="3" xfId="1" applyFont="1" applyFill="1" applyBorder="1" applyAlignment="1">
      <alignment vertical="center"/>
    </xf>
    <xf numFmtId="43" fontId="10" fillId="0" borderId="8" xfId="1" applyFont="1" applyFill="1" applyBorder="1" applyAlignment="1">
      <alignment vertical="center"/>
    </xf>
    <xf numFmtId="43" fontId="5" fillId="0" borderId="3" xfId="1" applyFont="1" applyFill="1" applyBorder="1" applyAlignment="1">
      <alignment vertical="center"/>
    </xf>
    <xf numFmtId="43" fontId="5" fillId="0" borderId="10" xfId="1" applyFont="1" applyFill="1" applyBorder="1" applyAlignment="1">
      <alignment vertical="center"/>
    </xf>
    <xf numFmtId="43" fontId="10" fillId="0" borderId="11" xfId="1" applyFont="1" applyFill="1" applyBorder="1" applyAlignment="1">
      <alignment vertical="center"/>
    </xf>
    <xf numFmtId="0" fontId="5" fillId="2" borderId="10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5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43" fontId="5" fillId="2" borderId="0" xfId="4" applyNumberFormat="1" applyFont="1" applyFill="1" applyAlignment="1">
      <alignment vertical="center"/>
    </xf>
    <xf numFmtId="43" fontId="5" fillId="2" borderId="0" xfId="1" applyFont="1" applyFill="1" applyAlignment="1">
      <alignment vertical="center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1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5" fillId="2" borderId="10" xfId="4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2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3" xfId="4" applyFont="1" applyFill="1" applyBorder="1" applyAlignment="1">
      <alignment horizontal="left" vertical="center" wrapText="1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0" fontId="25" fillId="2" borderId="3" xfId="0" applyFont="1" applyFill="1" applyBorder="1" applyAlignment="1" applyProtection="1">
      <alignment horizontal="left" vertical="center" wrapText="1"/>
      <protection locked="0"/>
    </xf>
    <xf numFmtId="0" fontId="15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4" applyFont="1" applyFill="1" applyBorder="1" applyAlignment="1">
      <alignment horizontal="center" vertical="center" textRotation="255"/>
    </xf>
    <xf numFmtId="0" fontId="12" fillId="2" borderId="3" xfId="0" applyFont="1" applyFill="1" applyBorder="1" applyAlignment="1" applyProtection="1">
      <alignment vertical="center" wrapText="1"/>
      <protection locked="0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43" fontId="13" fillId="0" borderId="3" xfId="1" applyFont="1" applyFill="1" applyBorder="1" applyAlignment="1">
      <alignment horizontal="center" vertical="center"/>
    </xf>
    <xf numFmtId="0" fontId="8" fillId="2" borderId="0" xfId="4" applyFont="1" applyFill="1" applyAlignment="1">
      <alignment horizontal="left" vertical="center" wrapText="1"/>
    </xf>
    <xf numFmtId="0" fontId="9" fillId="2" borderId="0" xfId="4" applyFont="1" applyFill="1" applyAlignment="1">
      <alignment horizontal="center" vertical="center"/>
    </xf>
    <xf numFmtId="0" fontId="4" fillId="2" borderId="2" xfId="4" applyFont="1" applyFill="1" applyBorder="1" applyAlignment="1">
      <alignment horizontal="left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3" fontId="10" fillId="0" borderId="12" xfId="1" applyFont="1" applyFill="1" applyBorder="1" applyAlignment="1">
      <alignment vertical="center"/>
    </xf>
  </cellXfs>
  <cellStyles count="8">
    <cellStyle name="常规" xfId="0" builtinId="0"/>
    <cellStyle name="常规 2" xfId="3"/>
    <cellStyle name="常规 2 2" xfId="2"/>
    <cellStyle name="常规 3" xfId="4"/>
    <cellStyle name="常规 4" xfId="5"/>
    <cellStyle name="千位分隔" xfId="1" builtinId="3"/>
    <cellStyle name="千位分隔 2" xfId="6"/>
    <cellStyle name="千位分隔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tabSelected="1" workbookViewId="0">
      <pane xSplit="5" ySplit="4" topLeftCell="F162" activePane="bottomRight" state="frozen"/>
      <selection pane="topRight"/>
      <selection pane="bottomLeft"/>
      <selection pane="bottomRight" activeCell="E170" sqref="E170"/>
    </sheetView>
  </sheetViews>
  <sheetFormatPr defaultColWidth="9" defaultRowHeight="15"/>
  <cols>
    <col min="1" max="1" width="6.81640625" style="6" customWidth="1"/>
    <col min="2" max="2" width="6.36328125" style="6" customWidth="1"/>
    <col min="3" max="3" width="25.7265625" style="12" customWidth="1"/>
    <col min="4" max="4" width="36.08984375" style="12" customWidth="1"/>
    <col min="5" max="5" width="35.81640625" style="14" customWidth="1"/>
    <col min="6" max="6" width="13.36328125" style="34" customWidth="1"/>
    <col min="7" max="7" width="16" style="34" customWidth="1"/>
    <col min="8" max="8" width="12.7265625" style="34" customWidth="1"/>
    <col min="9" max="9" width="14.08984375" style="34" customWidth="1"/>
    <col min="10" max="10" width="14" style="34" customWidth="1"/>
    <col min="11" max="11" width="19.453125" style="34" bestFit="1" customWidth="1"/>
    <col min="12" max="12" width="16.08984375" style="34" customWidth="1"/>
    <col min="13" max="13" width="15.453125" style="34" customWidth="1"/>
    <col min="14" max="14" width="18.7265625" style="6" customWidth="1"/>
    <col min="15" max="15" width="22.90625" style="6" customWidth="1"/>
    <col min="16" max="16384" width="9" style="6"/>
  </cols>
  <sheetData>
    <row r="1" spans="1:13">
      <c r="A1" s="70" t="s">
        <v>38</v>
      </c>
      <c r="B1" s="70"/>
      <c r="C1" s="70"/>
    </row>
    <row r="2" spans="1:13" ht="25.5">
      <c r="A2" s="71" t="s">
        <v>39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s="7" customFormat="1" ht="21" customHeight="1">
      <c r="A3" s="72" t="s">
        <v>0</v>
      </c>
      <c r="B3" s="72"/>
      <c r="C3" s="72"/>
      <c r="D3" s="13"/>
      <c r="E3" s="8"/>
      <c r="F3" s="29"/>
      <c r="G3" s="29" t="s">
        <v>1</v>
      </c>
      <c r="H3" s="29"/>
      <c r="I3" s="29"/>
      <c r="J3" s="29"/>
      <c r="K3" s="29"/>
      <c r="L3" s="35"/>
      <c r="M3" s="36" t="s">
        <v>2</v>
      </c>
    </row>
    <row r="4" spans="1:13" s="8" customFormat="1" ht="21" customHeight="1">
      <c r="A4" s="15" t="s">
        <v>3</v>
      </c>
      <c r="B4" s="73" t="s">
        <v>40</v>
      </c>
      <c r="C4" s="73"/>
      <c r="D4" s="49" t="s">
        <v>41</v>
      </c>
      <c r="E4" s="16" t="s">
        <v>42</v>
      </c>
      <c r="F4" s="37" t="s">
        <v>4</v>
      </c>
      <c r="G4" s="30" t="s">
        <v>5</v>
      </c>
      <c r="H4" s="30" t="s">
        <v>43</v>
      </c>
      <c r="I4" s="30" t="s">
        <v>44</v>
      </c>
      <c r="J4" s="30" t="s">
        <v>45</v>
      </c>
      <c r="K4" s="30" t="s">
        <v>46</v>
      </c>
      <c r="L4" s="37" t="s">
        <v>47</v>
      </c>
      <c r="M4" s="38" t="s">
        <v>48</v>
      </c>
    </row>
    <row r="5" spans="1:13" s="9" customFormat="1" ht="21" customHeight="1">
      <c r="A5" s="17" t="s">
        <v>6</v>
      </c>
      <c r="B5" s="74" t="s">
        <v>7</v>
      </c>
      <c r="C5" s="74"/>
      <c r="D5" s="50"/>
      <c r="E5" s="21"/>
      <c r="F5" s="31">
        <v>478895106.76555544</v>
      </c>
      <c r="G5" s="31">
        <f>G6+G82+G101</f>
        <v>254025710.60353959</v>
      </c>
      <c r="H5" s="31">
        <f>H6+H82</f>
        <v>267000</v>
      </c>
      <c r="I5" s="31">
        <f>I6+I82+I101</f>
        <v>253758710.60353959</v>
      </c>
      <c r="J5" s="31">
        <v>161744000.29000002</v>
      </c>
      <c r="K5" s="31">
        <f>I5-J5</f>
        <v>92014710.313539565</v>
      </c>
      <c r="L5" s="31">
        <v>131405081.00000001</v>
      </c>
      <c r="M5" s="42">
        <f>K5+L5</f>
        <v>223419791.31353956</v>
      </c>
    </row>
    <row r="6" spans="1:13" s="9" customFormat="1" ht="21" customHeight="1">
      <c r="A6" s="20" t="s">
        <v>8</v>
      </c>
      <c r="B6" s="74" t="s">
        <v>9</v>
      </c>
      <c r="C6" s="74"/>
      <c r="D6" s="50"/>
      <c r="E6" s="21"/>
      <c r="F6" s="31">
        <v>478895106.76555544</v>
      </c>
      <c r="G6" s="31">
        <f>SUM(G7:G81)</f>
        <v>222188472.39353961</v>
      </c>
      <c r="H6" s="31">
        <f t="shared" ref="H6:I6" si="0">SUM(H7:H81)</f>
        <v>267000</v>
      </c>
      <c r="I6" s="31">
        <f t="shared" si="0"/>
        <v>221921472.39353961</v>
      </c>
      <c r="J6" s="31">
        <v>135814793.38000003</v>
      </c>
      <c r="K6" s="31">
        <f t="shared" ref="K6:K50" si="1">I6-J6</f>
        <v>86106679.013539582</v>
      </c>
      <c r="L6" s="31">
        <v>120471085.96000001</v>
      </c>
      <c r="M6" s="42">
        <f t="shared" ref="M6:M52" si="2">K6+L6</f>
        <v>206577764.97353959</v>
      </c>
    </row>
    <row r="7" spans="1:13" ht="26.25" customHeight="1">
      <c r="A7" s="22">
        <v>1</v>
      </c>
      <c r="B7" s="66" t="s">
        <v>49</v>
      </c>
      <c r="C7" s="48" t="s">
        <v>50</v>
      </c>
      <c r="D7" s="48" t="s">
        <v>51</v>
      </c>
      <c r="E7" s="19" t="s">
        <v>52</v>
      </c>
      <c r="F7" s="32">
        <v>356320446.49000001</v>
      </c>
      <c r="G7" s="32">
        <f>157774611.18+2329963.49</f>
        <v>160104574.67000002</v>
      </c>
      <c r="H7" s="32">
        <v>129000</v>
      </c>
      <c r="I7" s="32">
        <f>G7-H7</f>
        <v>159975574.67000002</v>
      </c>
      <c r="J7" s="32">
        <v>82619444.700000003</v>
      </c>
      <c r="K7" s="32">
        <f t="shared" si="1"/>
        <v>77356129.970000014</v>
      </c>
      <c r="L7" s="32">
        <v>78179444.700000003</v>
      </c>
      <c r="M7" s="39">
        <f t="shared" si="2"/>
        <v>155535574.67000002</v>
      </c>
    </row>
    <row r="8" spans="1:13" ht="26.25" customHeight="1">
      <c r="A8" s="22">
        <v>2</v>
      </c>
      <c r="B8" s="66"/>
      <c r="C8" s="48" t="s">
        <v>53</v>
      </c>
      <c r="D8" s="48" t="s">
        <v>54</v>
      </c>
      <c r="E8" s="19" t="s">
        <v>55</v>
      </c>
      <c r="F8" s="32">
        <v>567198.19999999995</v>
      </c>
      <c r="G8" s="32"/>
      <c r="H8" s="32"/>
      <c r="I8" s="32">
        <f t="shared" ref="I8:I23" si="3">G8-H8</f>
        <v>0</v>
      </c>
      <c r="J8" s="32">
        <v>733616.98</v>
      </c>
      <c r="K8" s="32">
        <f t="shared" si="1"/>
        <v>-733616.98</v>
      </c>
      <c r="L8" s="32">
        <v>635261.98</v>
      </c>
      <c r="M8" s="39">
        <f t="shared" si="2"/>
        <v>-98355</v>
      </c>
    </row>
    <row r="9" spans="1:13" ht="26.25" customHeight="1">
      <c r="A9" s="22">
        <v>3</v>
      </c>
      <c r="B9" s="66"/>
      <c r="C9" s="48" t="s">
        <v>56</v>
      </c>
      <c r="D9" s="48" t="s">
        <v>57</v>
      </c>
      <c r="E9" s="19" t="s">
        <v>58</v>
      </c>
      <c r="F9" s="32">
        <v>137250</v>
      </c>
      <c r="G9" s="32"/>
      <c r="H9" s="32"/>
      <c r="I9" s="32">
        <f t="shared" si="3"/>
        <v>0</v>
      </c>
      <c r="J9" s="32">
        <v>178025</v>
      </c>
      <c r="K9" s="32">
        <f t="shared" si="1"/>
        <v>-178025</v>
      </c>
      <c r="L9" s="32">
        <v>178025</v>
      </c>
      <c r="M9" s="39">
        <f t="shared" si="2"/>
        <v>0</v>
      </c>
    </row>
    <row r="10" spans="1:13" ht="26.25" customHeight="1">
      <c r="A10" s="22">
        <v>4</v>
      </c>
      <c r="B10" s="66"/>
      <c r="C10" s="48" t="s">
        <v>59</v>
      </c>
      <c r="D10" s="48" t="s">
        <v>60</v>
      </c>
      <c r="E10" s="19" t="s">
        <v>61</v>
      </c>
      <c r="F10" s="32">
        <v>1740707.11</v>
      </c>
      <c r="G10" s="32"/>
      <c r="H10" s="32"/>
      <c r="I10" s="32">
        <f t="shared" si="3"/>
        <v>0</v>
      </c>
      <c r="J10" s="32">
        <v>820376.3</v>
      </c>
      <c r="K10" s="32">
        <f t="shared" si="1"/>
        <v>-820376.3</v>
      </c>
      <c r="L10" s="32">
        <v>820376.29999999993</v>
      </c>
      <c r="M10" s="39">
        <f t="shared" si="2"/>
        <v>0</v>
      </c>
    </row>
    <row r="11" spans="1:13" ht="26.25" customHeight="1">
      <c r="A11" s="22">
        <v>5</v>
      </c>
      <c r="B11" s="66"/>
      <c r="C11" s="48" t="s">
        <v>62</v>
      </c>
      <c r="D11" s="48" t="s">
        <v>63</v>
      </c>
      <c r="E11" s="19" t="s">
        <v>64</v>
      </c>
      <c r="F11" s="32">
        <v>33908</v>
      </c>
      <c r="G11" s="32"/>
      <c r="H11" s="32"/>
      <c r="I11" s="32">
        <f t="shared" si="3"/>
        <v>0</v>
      </c>
      <c r="J11" s="32">
        <v>33908</v>
      </c>
      <c r="K11" s="32">
        <f t="shared" si="1"/>
        <v>-33908</v>
      </c>
      <c r="L11" s="32"/>
      <c r="M11" s="39">
        <f t="shared" si="2"/>
        <v>-33908</v>
      </c>
    </row>
    <row r="12" spans="1:13" ht="26.25" customHeight="1">
      <c r="A12" s="22">
        <v>6</v>
      </c>
      <c r="B12" s="66"/>
      <c r="C12" s="48" t="s">
        <v>65</v>
      </c>
      <c r="D12" s="48" t="s">
        <v>66</v>
      </c>
      <c r="E12" s="19" t="s">
        <v>67</v>
      </c>
      <c r="F12" s="32"/>
      <c r="G12" s="32"/>
      <c r="H12" s="32"/>
      <c r="I12" s="32">
        <f t="shared" si="3"/>
        <v>0</v>
      </c>
      <c r="J12" s="32">
        <v>722004.39</v>
      </c>
      <c r="K12" s="32">
        <f t="shared" si="1"/>
        <v>-722004.39</v>
      </c>
      <c r="L12" s="32"/>
      <c r="M12" s="39">
        <f t="shared" si="2"/>
        <v>-722004.39</v>
      </c>
    </row>
    <row r="13" spans="1:13" ht="26.25" customHeight="1">
      <c r="A13" s="22">
        <v>7</v>
      </c>
      <c r="B13" s="66"/>
      <c r="C13" s="48" t="s">
        <v>68</v>
      </c>
      <c r="D13" s="48" t="s">
        <v>69</v>
      </c>
      <c r="E13" s="19" t="s">
        <v>70</v>
      </c>
      <c r="F13" s="32"/>
      <c r="G13" s="32"/>
      <c r="H13" s="32"/>
      <c r="I13" s="32">
        <f t="shared" si="3"/>
        <v>0</v>
      </c>
      <c r="J13" s="32">
        <v>300119.94</v>
      </c>
      <c r="K13" s="32">
        <f t="shared" si="1"/>
        <v>-300119.94</v>
      </c>
      <c r="L13" s="32"/>
      <c r="M13" s="39">
        <f t="shared" si="2"/>
        <v>-300119.94</v>
      </c>
    </row>
    <row r="14" spans="1:13" ht="26.25" customHeight="1">
      <c r="A14" s="22">
        <v>8</v>
      </c>
      <c r="B14" s="66"/>
      <c r="C14" s="48" t="s">
        <v>71</v>
      </c>
      <c r="D14" s="48" t="s">
        <v>72</v>
      </c>
      <c r="E14" s="19" t="s">
        <v>73</v>
      </c>
      <c r="F14" s="32"/>
      <c r="G14" s="32"/>
      <c r="H14" s="32"/>
      <c r="I14" s="32">
        <f t="shared" si="3"/>
        <v>0</v>
      </c>
      <c r="J14" s="32">
        <v>28640</v>
      </c>
      <c r="K14" s="32">
        <f t="shared" si="1"/>
        <v>-28640</v>
      </c>
      <c r="L14" s="32">
        <v>28640</v>
      </c>
      <c r="M14" s="39">
        <f t="shared" si="2"/>
        <v>0</v>
      </c>
    </row>
    <row r="15" spans="1:13" ht="26.25" customHeight="1">
      <c r="A15" s="22">
        <v>9</v>
      </c>
      <c r="B15" s="66"/>
      <c r="C15" s="48" t="s">
        <v>74</v>
      </c>
      <c r="D15" s="48" t="s">
        <v>75</v>
      </c>
      <c r="E15" s="19" t="s">
        <v>76</v>
      </c>
      <c r="F15" s="32">
        <v>12754</v>
      </c>
      <c r="G15" s="32"/>
      <c r="H15" s="32"/>
      <c r="I15" s="32">
        <f t="shared" si="3"/>
        <v>0</v>
      </c>
      <c r="J15" s="32">
        <v>12754</v>
      </c>
      <c r="K15" s="32">
        <f t="shared" si="1"/>
        <v>-12754</v>
      </c>
      <c r="L15" s="32"/>
      <c r="M15" s="39">
        <f t="shared" si="2"/>
        <v>-12754</v>
      </c>
    </row>
    <row r="16" spans="1:13" ht="26.25" customHeight="1">
      <c r="A16" s="22">
        <v>10</v>
      </c>
      <c r="B16" s="66"/>
      <c r="C16" s="48" t="s">
        <v>74</v>
      </c>
      <c r="D16" s="48" t="s">
        <v>77</v>
      </c>
      <c r="E16" s="19" t="s">
        <v>78</v>
      </c>
      <c r="F16" s="32">
        <v>0</v>
      </c>
      <c r="G16" s="32"/>
      <c r="H16" s="32"/>
      <c r="I16" s="32">
        <f t="shared" si="3"/>
        <v>0</v>
      </c>
      <c r="J16" s="32">
        <v>13469.8</v>
      </c>
      <c r="K16" s="32">
        <f t="shared" si="1"/>
        <v>-13469.8</v>
      </c>
      <c r="L16" s="32"/>
      <c r="M16" s="39">
        <f t="shared" si="2"/>
        <v>-13469.8</v>
      </c>
    </row>
    <row r="17" spans="1:13" ht="26.25" customHeight="1">
      <c r="A17" s="22">
        <v>11</v>
      </c>
      <c r="B17" s="66"/>
      <c r="C17" s="48" t="s">
        <v>74</v>
      </c>
      <c r="D17" s="48" t="s">
        <v>79</v>
      </c>
      <c r="E17" s="19" t="s">
        <v>80</v>
      </c>
      <c r="F17" s="32">
        <v>0</v>
      </c>
      <c r="G17" s="32"/>
      <c r="H17" s="32"/>
      <c r="I17" s="32">
        <f t="shared" si="3"/>
        <v>0</v>
      </c>
      <c r="J17" s="32">
        <v>6643</v>
      </c>
      <c r="K17" s="32">
        <f t="shared" si="1"/>
        <v>-6643</v>
      </c>
      <c r="L17" s="32"/>
      <c r="M17" s="39">
        <f t="shared" si="2"/>
        <v>-6643</v>
      </c>
    </row>
    <row r="18" spans="1:13" ht="26.25" customHeight="1">
      <c r="A18" s="22">
        <v>12</v>
      </c>
      <c r="B18" s="66"/>
      <c r="C18" s="48" t="s">
        <v>74</v>
      </c>
      <c r="D18" s="48" t="s">
        <v>81</v>
      </c>
      <c r="E18" s="19" t="s">
        <v>82</v>
      </c>
      <c r="F18" s="32">
        <v>0</v>
      </c>
      <c r="G18" s="32"/>
      <c r="H18" s="32"/>
      <c r="I18" s="32">
        <f t="shared" si="3"/>
        <v>0</v>
      </c>
      <c r="J18" s="32">
        <v>3505.6</v>
      </c>
      <c r="K18" s="32">
        <f t="shared" si="1"/>
        <v>-3505.6</v>
      </c>
      <c r="L18" s="32">
        <v>3505.6</v>
      </c>
      <c r="M18" s="39">
        <f t="shared" si="2"/>
        <v>0</v>
      </c>
    </row>
    <row r="19" spans="1:13" ht="26.25" customHeight="1">
      <c r="A19" s="22">
        <v>13</v>
      </c>
      <c r="B19" s="66"/>
      <c r="C19" s="48" t="s">
        <v>74</v>
      </c>
      <c r="D19" s="48" t="s">
        <v>83</v>
      </c>
      <c r="E19" s="19" t="s">
        <v>84</v>
      </c>
      <c r="F19" s="32">
        <v>0</v>
      </c>
      <c r="G19" s="32"/>
      <c r="H19" s="32"/>
      <c r="I19" s="32">
        <f t="shared" si="3"/>
        <v>0</v>
      </c>
      <c r="J19" s="32">
        <v>12880</v>
      </c>
      <c r="K19" s="32">
        <f t="shared" si="1"/>
        <v>-12880</v>
      </c>
      <c r="L19" s="32">
        <v>12880</v>
      </c>
      <c r="M19" s="39">
        <f t="shared" si="2"/>
        <v>0</v>
      </c>
    </row>
    <row r="20" spans="1:13" ht="26.25" customHeight="1">
      <c r="A20" s="22">
        <v>14</v>
      </c>
      <c r="B20" s="66"/>
      <c r="C20" s="48" t="s">
        <v>74</v>
      </c>
      <c r="D20" s="48" t="s">
        <v>85</v>
      </c>
      <c r="E20" s="19" t="s">
        <v>86</v>
      </c>
      <c r="F20" s="32">
        <v>0</v>
      </c>
      <c r="G20" s="32"/>
      <c r="H20" s="32"/>
      <c r="I20" s="32">
        <f t="shared" si="3"/>
        <v>0</v>
      </c>
      <c r="J20" s="32">
        <v>32860</v>
      </c>
      <c r="K20" s="32">
        <f t="shared" si="1"/>
        <v>-32860</v>
      </c>
      <c r="L20" s="32">
        <v>32860</v>
      </c>
      <c r="M20" s="39">
        <f t="shared" si="2"/>
        <v>0</v>
      </c>
    </row>
    <row r="21" spans="1:13" ht="26.25" customHeight="1">
      <c r="A21" s="22">
        <v>15</v>
      </c>
      <c r="B21" s="66"/>
      <c r="C21" s="48" t="s">
        <v>358</v>
      </c>
      <c r="D21" s="48" t="s">
        <v>101</v>
      </c>
      <c r="E21" s="19"/>
      <c r="F21" s="32"/>
      <c r="G21" s="32"/>
      <c r="H21" s="32"/>
      <c r="I21" s="32">
        <f t="shared" si="3"/>
        <v>0</v>
      </c>
      <c r="J21" s="32">
        <v>450917.83999999997</v>
      </c>
      <c r="K21" s="32">
        <f t="shared" si="1"/>
        <v>-450917.83999999997</v>
      </c>
      <c r="L21" s="32">
        <v>450917.83999999997</v>
      </c>
      <c r="M21" s="39">
        <f t="shared" si="2"/>
        <v>0</v>
      </c>
    </row>
    <row r="22" spans="1:13" ht="26.25" customHeight="1">
      <c r="A22" s="22">
        <v>16</v>
      </c>
      <c r="B22" s="66"/>
      <c r="C22" s="48" t="s">
        <v>74</v>
      </c>
      <c r="D22" s="48" t="s">
        <v>87</v>
      </c>
      <c r="E22" s="19" t="s">
        <v>88</v>
      </c>
      <c r="F22" s="32">
        <v>0</v>
      </c>
      <c r="G22" s="32"/>
      <c r="H22" s="32"/>
      <c r="I22" s="32">
        <f t="shared" si="3"/>
        <v>0</v>
      </c>
      <c r="J22" s="32">
        <v>5280</v>
      </c>
      <c r="K22" s="32">
        <f t="shared" si="1"/>
        <v>-5280</v>
      </c>
      <c r="L22" s="32">
        <v>5280</v>
      </c>
      <c r="M22" s="39">
        <f t="shared" si="2"/>
        <v>0</v>
      </c>
    </row>
    <row r="23" spans="1:13" ht="26.25" customHeight="1">
      <c r="A23" s="22">
        <v>17</v>
      </c>
      <c r="B23" s="65" t="s">
        <v>89</v>
      </c>
      <c r="C23" s="65"/>
      <c r="D23" s="48" t="s">
        <v>90</v>
      </c>
      <c r="E23" s="19" t="s">
        <v>91</v>
      </c>
      <c r="F23" s="32">
        <v>15047307.75</v>
      </c>
      <c r="G23" s="32">
        <v>10477115.43</v>
      </c>
      <c r="H23" s="32"/>
      <c r="I23" s="32">
        <f t="shared" si="3"/>
        <v>10477115.43</v>
      </c>
      <c r="J23" s="32">
        <v>9976185.8100000005</v>
      </c>
      <c r="K23" s="32">
        <f t="shared" si="1"/>
        <v>500929.61999999918</v>
      </c>
      <c r="L23" s="32">
        <v>6422950.6399999997</v>
      </c>
      <c r="M23" s="39">
        <f t="shared" si="2"/>
        <v>6923880.2599999988</v>
      </c>
    </row>
    <row r="24" spans="1:13" ht="26.25" customHeight="1">
      <c r="A24" s="22">
        <v>18</v>
      </c>
      <c r="B24" s="66" t="s">
        <v>92</v>
      </c>
      <c r="C24" s="28" t="s">
        <v>93</v>
      </c>
      <c r="D24" s="48" t="s">
        <v>94</v>
      </c>
      <c r="E24" s="19" t="s">
        <v>95</v>
      </c>
      <c r="F24" s="32">
        <v>3702286.96</v>
      </c>
      <c r="G24" s="32">
        <v>3259659.8</v>
      </c>
      <c r="H24" s="32">
        <v>10000</v>
      </c>
      <c r="I24" s="32">
        <f>G24-H24</f>
        <v>3249659.8</v>
      </c>
      <c r="J24" s="32">
        <v>3269099.11</v>
      </c>
      <c r="K24" s="32">
        <f t="shared" si="1"/>
        <v>-19439.310000000056</v>
      </c>
      <c r="L24" s="32">
        <v>2526725.86</v>
      </c>
      <c r="M24" s="39">
        <f t="shared" si="2"/>
        <v>2507286.5499999998</v>
      </c>
    </row>
    <row r="25" spans="1:13" ht="26.25" customHeight="1">
      <c r="A25" s="22">
        <v>19</v>
      </c>
      <c r="B25" s="66"/>
      <c r="C25" s="48" t="s">
        <v>96</v>
      </c>
      <c r="D25" s="48" t="s">
        <v>97</v>
      </c>
      <c r="E25" s="19" t="s">
        <v>98</v>
      </c>
      <c r="F25" s="32">
        <v>92225</v>
      </c>
      <c r="G25" s="32"/>
      <c r="H25" s="32"/>
      <c r="I25" s="32">
        <f>G25-H25</f>
        <v>0</v>
      </c>
      <c r="J25" s="32">
        <v>92225</v>
      </c>
      <c r="K25" s="32">
        <f t="shared" si="1"/>
        <v>-92225</v>
      </c>
      <c r="L25" s="32"/>
      <c r="M25" s="39">
        <f t="shared" si="2"/>
        <v>-92225</v>
      </c>
    </row>
    <row r="26" spans="1:13" ht="26.25" customHeight="1">
      <c r="A26" s="22">
        <v>20</v>
      </c>
      <c r="B26" s="66"/>
      <c r="C26" s="48" t="s">
        <v>96</v>
      </c>
      <c r="D26" s="48" t="s">
        <v>99</v>
      </c>
      <c r="E26" s="19" t="s">
        <v>100</v>
      </c>
      <c r="F26" s="32">
        <v>0</v>
      </c>
      <c r="G26" s="32"/>
      <c r="H26" s="32"/>
      <c r="I26" s="32">
        <f t="shared" ref="I26:I35" si="4">G26-H26</f>
        <v>0</v>
      </c>
      <c r="J26" s="32">
        <v>29038.639999999999</v>
      </c>
      <c r="K26" s="32">
        <f t="shared" si="1"/>
        <v>-29038.639999999999</v>
      </c>
      <c r="L26" s="32"/>
      <c r="M26" s="39">
        <f t="shared" si="2"/>
        <v>-29038.639999999999</v>
      </c>
    </row>
    <row r="27" spans="1:13" ht="26.25" customHeight="1">
      <c r="A27" s="22">
        <v>21</v>
      </c>
      <c r="B27" s="66"/>
      <c r="C27" s="48" t="s">
        <v>96</v>
      </c>
      <c r="D27" s="48" t="s">
        <v>101</v>
      </c>
      <c r="E27" s="19" t="s">
        <v>102</v>
      </c>
      <c r="F27" s="32">
        <v>0</v>
      </c>
      <c r="G27" s="32"/>
      <c r="H27" s="32"/>
      <c r="I27" s="32">
        <f t="shared" si="4"/>
        <v>0</v>
      </c>
      <c r="J27" s="32">
        <v>179377.56</v>
      </c>
      <c r="K27" s="32">
        <f t="shared" si="1"/>
        <v>-179377.56</v>
      </c>
      <c r="L27" s="32">
        <v>179377.56</v>
      </c>
      <c r="M27" s="39">
        <f t="shared" si="2"/>
        <v>0</v>
      </c>
    </row>
    <row r="28" spans="1:13" ht="26.25" customHeight="1">
      <c r="A28" s="22">
        <v>22</v>
      </c>
      <c r="B28" s="66"/>
      <c r="C28" s="48" t="s">
        <v>96</v>
      </c>
      <c r="D28" s="48" t="s">
        <v>77</v>
      </c>
      <c r="E28" s="19" t="s">
        <v>103</v>
      </c>
      <c r="F28" s="32">
        <v>0</v>
      </c>
      <c r="G28" s="32"/>
      <c r="H28" s="32"/>
      <c r="I28" s="32">
        <f t="shared" si="4"/>
        <v>0</v>
      </c>
      <c r="J28" s="32">
        <v>102181.9</v>
      </c>
      <c r="K28" s="32">
        <f t="shared" si="1"/>
        <v>-102181.9</v>
      </c>
      <c r="L28" s="32"/>
      <c r="M28" s="39">
        <f t="shared" si="2"/>
        <v>-102181.9</v>
      </c>
    </row>
    <row r="29" spans="1:13" ht="26.25" customHeight="1">
      <c r="A29" s="22">
        <v>23</v>
      </c>
      <c r="B29" s="66"/>
      <c r="C29" s="48" t="s">
        <v>96</v>
      </c>
      <c r="D29" s="48" t="s">
        <v>104</v>
      </c>
      <c r="E29" s="19" t="s">
        <v>105</v>
      </c>
      <c r="F29" s="32">
        <v>0</v>
      </c>
      <c r="G29" s="32"/>
      <c r="H29" s="32"/>
      <c r="I29" s="32">
        <f t="shared" si="4"/>
        <v>0</v>
      </c>
      <c r="J29" s="32">
        <v>58557.7</v>
      </c>
      <c r="K29" s="32">
        <f t="shared" si="1"/>
        <v>-58557.7</v>
      </c>
      <c r="L29" s="32"/>
      <c r="M29" s="39">
        <f t="shared" si="2"/>
        <v>-58557.7</v>
      </c>
    </row>
    <row r="30" spans="1:13" ht="26.25" customHeight="1">
      <c r="A30" s="22">
        <v>24</v>
      </c>
      <c r="B30" s="66"/>
      <c r="C30" s="48" t="s">
        <v>96</v>
      </c>
      <c r="D30" s="48" t="s">
        <v>106</v>
      </c>
      <c r="E30" s="19" t="s">
        <v>107</v>
      </c>
      <c r="F30" s="32">
        <v>0</v>
      </c>
      <c r="G30" s="32"/>
      <c r="H30" s="32"/>
      <c r="I30" s="32">
        <f t="shared" si="4"/>
        <v>0</v>
      </c>
      <c r="J30" s="40">
        <v>91016.42</v>
      </c>
      <c r="K30" s="32">
        <f t="shared" si="1"/>
        <v>-91016.42</v>
      </c>
      <c r="L30" s="32">
        <v>91016.42</v>
      </c>
      <c r="M30" s="39">
        <f t="shared" si="2"/>
        <v>0</v>
      </c>
    </row>
    <row r="31" spans="1:13" ht="26.25" customHeight="1">
      <c r="A31" s="22">
        <v>25</v>
      </c>
      <c r="B31" s="66"/>
      <c r="C31" s="48" t="s">
        <v>96</v>
      </c>
      <c r="D31" s="48" t="s">
        <v>87</v>
      </c>
      <c r="E31" s="19" t="s">
        <v>108</v>
      </c>
      <c r="F31" s="32">
        <v>0</v>
      </c>
      <c r="G31" s="32"/>
      <c r="H31" s="32"/>
      <c r="I31" s="32">
        <f t="shared" si="4"/>
        <v>0</v>
      </c>
      <c r="J31" s="32">
        <v>8438.7000000000007</v>
      </c>
      <c r="K31" s="32">
        <f t="shared" si="1"/>
        <v>-8438.7000000000007</v>
      </c>
      <c r="L31" s="32">
        <v>342</v>
      </c>
      <c r="M31" s="39">
        <f t="shared" si="2"/>
        <v>-8096.7000000000007</v>
      </c>
    </row>
    <row r="32" spans="1:13" ht="26.25" customHeight="1">
      <c r="A32" s="22">
        <v>26</v>
      </c>
      <c r="B32" s="66"/>
      <c r="C32" s="48" t="s">
        <v>96</v>
      </c>
      <c r="D32" s="48" t="s">
        <v>109</v>
      </c>
      <c r="E32" s="19" t="s">
        <v>110</v>
      </c>
      <c r="F32" s="32">
        <v>0</v>
      </c>
      <c r="G32" s="32"/>
      <c r="H32" s="32"/>
      <c r="I32" s="32">
        <f t="shared" si="4"/>
        <v>0</v>
      </c>
      <c r="J32" s="32">
        <v>2112</v>
      </c>
      <c r="K32" s="32">
        <f t="shared" si="1"/>
        <v>-2112</v>
      </c>
      <c r="L32" s="32"/>
      <c r="M32" s="39">
        <f t="shared" si="2"/>
        <v>-2112</v>
      </c>
    </row>
    <row r="33" spans="1:13" ht="26.25" customHeight="1">
      <c r="A33" s="22">
        <v>27</v>
      </c>
      <c r="B33" s="66"/>
      <c r="C33" s="48" t="s">
        <v>96</v>
      </c>
      <c r="D33" s="48" t="s">
        <v>111</v>
      </c>
      <c r="E33" s="19" t="s">
        <v>112</v>
      </c>
      <c r="F33" s="32">
        <v>0</v>
      </c>
      <c r="G33" s="32"/>
      <c r="H33" s="32"/>
      <c r="I33" s="32">
        <f t="shared" si="4"/>
        <v>0</v>
      </c>
      <c r="J33" s="32">
        <v>7742.04</v>
      </c>
      <c r="K33" s="32">
        <f t="shared" si="1"/>
        <v>-7742.04</v>
      </c>
      <c r="L33" s="32"/>
      <c r="M33" s="39">
        <f t="shared" si="2"/>
        <v>-7742.04</v>
      </c>
    </row>
    <row r="34" spans="1:13" ht="26.25" customHeight="1">
      <c r="A34" s="22">
        <v>28</v>
      </c>
      <c r="B34" s="66"/>
      <c r="C34" s="48" t="s">
        <v>96</v>
      </c>
      <c r="D34" s="48" t="s">
        <v>113</v>
      </c>
      <c r="E34" s="19" t="s">
        <v>114</v>
      </c>
      <c r="F34" s="32">
        <v>0</v>
      </c>
      <c r="G34" s="32"/>
      <c r="H34" s="32"/>
      <c r="I34" s="32">
        <f t="shared" si="4"/>
        <v>0</v>
      </c>
      <c r="J34" s="32">
        <v>72200</v>
      </c>
      <c r="K34" s="32">
        <f t="shared" si="1"/>
        <v>-72200</v>
      </c>
      <c r="L34" s="32"/>
      <c r="M34" s="39">
        <f t="shared" si="2"/>
        <v>-72200</v>
      </c>
    </row>
    <row r="35" spans="1:13" ht="26.25" customHeight="1">
      <c r="A35" s="22">
        <v>29</v>
      </c>
      <c r="B35" s="66"/>
      <c r="C35" s="48" t="s">
        <v>96</v>
      </c>
      <c r="D35" s="48" t="s">
        <v>81</v>
      </c>
      <c r="E35" s="19" t="s">
        <v>115</v>
      </c>
      <c r="F35" s="32">
        <v>0</v>
      </c>
      <c r="G35" s="32"/>
      <c r="H35" s="32"/>
      <c r="I35" s="32">
        <f t="shared" si="4"/>
        <v>0</v>
      </c>
      <c r="J35" s="32">
        <v>44624.800000000003</v>
      </c>
      <c r="K35" s="32">
        <f t="shared" si="1"/>
        <v>-44624.800000000003</v>
      </c>
      <c r="L35" s="32">
        <v>44624.800000000003</v>
      </c>
      <c r="M35" s="39">
        <f t="shared" si="2"/>
        <v>0</v>
      </c>
    </row>
    <row r="36" spans="1:13" ht="26.25" customHeight="1">
      <c r="A36" s="22">
        <v>30</v>
      </c>
      <c r="B36" s="66"/>
      <c r="C36" s="48" t="s">
        <v>116</v>
      </c>
      <c r="D36" s="48" t="s">
        <v>117</v>
      </c>
      <c r="E36" s="19"/>
      <c r="F36" s="32"/>
      <c r="G36" s="32"/>
      <c r="H36" s="32"/>
      <c r="I36" s="32">
        <f>G36-H36</f>
        <v>0</v>
      </c>
      <c r="J36" s="32">
        <v>26325</v>
      </c>
      <c r="K36" s="32">
        <f t="shared" si="1"/>
        <v>-26325</v>
      </c>
      <c r="L36" s="32">
        <v>26325</v>
      </c>
      <c r="M36" s="39">
        <f t="shared" si="2"/>
        <v>0</v>
      </c>
    </row>
    <row r="37" spans="1:13" ht="26.25" customHeight="1">
      <c r="A37" s="22">
        <v>31</v>
      </c>
      <c r="B37" s="55" t="s">
        <v>118</v>
      </c>
      <c r="C37" s="55"/>
      <c r="D37" s="48" t="s">
        <v>94</v>
      </c>
      <c r="E37" s="19" t="s">
        <v>119</v>
      </c>
      <c r="F37" s="32">
        <v>1144021.32</v>
      </c>
      <c r="G37" s="32">
        <v>1098934.29</v>
      </c>
      <c r="H37" s="32"/>
      <c r="I37" s="32">
        <f>G37-H37</f>
        <v>1098934.29</v>
      </c>
      <c r="J37" s="32">
        <v>1008595.9</v>
      </c>
      <c r="K37" s="32">
        <f t="shared" si="1"/>
        <v>90338.390000000014</v>
      </c>
      <c r="L37" s="32">
        <v>1008595.9</v>
      </c>
      <c r="M37" s="39">
        <f t="shared" si="2"/>
        <v>1098934.29</v>
      </c>
    </row>
    <row r="38" spans="1:13" ht="26.25" customHeight="1">
      <c r="A38" s="22">
        <v>32</v>
      </c>
      <c r="B38" s="55" t="s">
        <v>120</v>
      </c>
      <c r="C38" s="55"/>
      <c r="D38" s="48" t="s">
        <v>94</v>
      </c>
      <c r="E38" s="19" t="s">
        <v>121</v>
      </c>
      <c r="F38" s="32">
        <v>2353484.58</v>
      </c>
      <c r="G38" s="32">
        <v>2184015.27</v>
      </c>
      <c r="H38" s="32"/>
      <c r="I38" s="32">
        <f t="shared" ref="I38:I51" si="5">G38-H38</f>
        <v>2184015.27</v>
      </c>
      <c r="J38" s="32">
        <v>1937944.11</v>
      </c>
      <c r="K38" s="32">
        <f t="shared" si="1"/>
        <v>246071.15999999992</v>
      </c>
      <c r="L38" s="32">
        <v>1937944.11</v>
      </c>
      <c r="M38" s="39">
        <f t="shared" si="2"/>
        <v>2184015.27</v>
      </c>
    </row>
    <row r="39" spans="1:13" s="7" customFormat="1" ht="26.25" customHeight="1">
      <c r="A39" s="22">
        <v>33</v>
      </c>
      <c r="B39" s="55" t="s">
        <v>12</v>
      </c>
      <c r="C39" s="55"/>
      <c r="D39" s="48" t="s">
        <v>60</v>
      </c>
      <c r="E39" s="19" t="s">
        <v>122</v>
      </c>
      <c r="F39" s="32">
        <v>187200</v>
      </c>
      <c r="G39" s="32">
        <v>185200</v>
      </c>
      <c r="H39" s="32"/>
      <c r="I39" s="32">
        <f t="shared" si="5"/>
        <v>185200</v>
      </c>
      <c r="J39" s="32"/>
      <c r="K39" s="32">
        <f t="shared" si="1"/>
        <v>185200</v>
      </c>
      <c r="L39" s="32"/>
      <c r="M39" s="39">
        <f t="shared" si="2"/>
        <v>185200</v>
      </c>
    </row>
    <row r="40" spans="1:13" s="7" customFormat="1" ht="26.25" customHeight="1">
      <c r="A40" s="22">
        <v>34</v>
      </c>
      <c r="B40" s="55" t="s">
        <v>17</v>
      </c>
      <c r="C40" s="55"/>
      <c r="D40" s="48" t="s">
        <v>60</v>
      </c>
      <c r="E40" s="19" t="s">
        <v>123</v>
      </c>
      <c r="F40" s="32">
        <v>59296.88</v>
      </c>
      <c r="G40" s="32">
        <v>46296.88</v>
      </c>
      <c r="H40" s="32"/>
      <c r="I40" s="32">
        <f t="shared" si="5"/>
        <v>46296.88</v>
      </c>
      <c r="J40" s="32">
        <v>21332.04</v>
      </c>
      <c r="K40" s="32">
        <f t="shared" si="1"/>
        <v>24964.839999999997</v>
      </c>
      <c r="L40" s="32">
        <v>21332.04</v>
      </c>
      <c r="M40" s="39">
        <f t="shared" si="2"/>
        <v>46296.88</v>
      </c>
    </row>
    <row r="41" spans="1:13" s="7" customFormat="1" ht="26.25" customHeight="1">
      <c r="A41" s="22">
        <v>35</v>
      </c>
      <c r="B41" s="55" t="s">
        <v>16</v>
      </c>
      <c r="C41" s="55"/>
      <c r="D41" s="48" t="s">
        <v>124</v>
      </c>
      <c r="E41" s="19" t="s">
        <v>125</v>
      </c>
      <c r="F41" s="32">
        <v>55341.3</v>
      </c>
      <c r="G41" s="32"/>
      <c r="H41" s="32"/>
      <c r="I41" s="32">
        <f t="shared" si="5"/>
        <v>0</v>
      </c>
      <c r="J41" s="32"/>
      <c r="K41" s="32">
        <f t="shared" si="1"/>
        <v>0</v>
      </c>
      <c r="L41" s="32"/>
      <c r="M41" s="39">
        <f t="shared" si="2"/>
        <v>0</v>
      </c>
    </row>
    <row r="42" spans="1:13" s="7" customFormat="1" ht="33.5" customHeight="1">
      <c r="A42" s="22">
        <v>36</v>
      </c>
      <c r="B42" s="55" t="s">
        <v>14</v>
      </c>
      <c r="C42" s="55"/>
      <c r="D42" s="48" t="s">
        <v>126</v>
      </c>
      <c r="E42" s="19" t="s">
        <v>127</v>
      </c>
      <c r="F42" s="32">
        <v>195766.76</v>
      </c>
      <c r="G42" s="32">
        <v>173527.27353953299</v>
      </c>
      <c r="H42" s="32"/>
      <c r="I42" s="32">
        <f>G42-H42</f>
        <v>173527.27353953299</v>
      </c>
      <c r="J42" s="32">
        <v>164759.94</v>
      </c>
      <c r="K42" s="32">
        <f t="shared" si="1"/>
        <v>8767.3335395329923</v>
      </c>
      <c r="L42" s="32">
        <v>164759.94</v>
      </c>
      <c r="M42" s="39">
        <f t="shared" si="2"/>
        <v>173527.27353953299</v>
      </c>
    </row>
    <row r="43" spans="1:13" s="7" customFormat="1" ht="26.25" customHeight="1">
      <c r="A43" s="22">
        <v>37</v>
      </c>
      <c r="B43" s="55" t="s">
        <v>13</v>
      </c>
      <c r="C43" s="55"/>
      <c r="D43" s="48" t="s">
        <v>126</v>
      </c>
      <c r="E43" s="19" t="s">
        <v>128</v>
      </c>
      <c r="F43" s="32">
        <v>183731.25</v>
      </c>
      <c r="G43" s="32">
        <v>183731.25</v>
      </c>
      <c r="H43" s="32"/>
      <c r="I43" s="32">
        <f t="shared" si="5"/>
        <v>183731.25</v>
      </c>
      <c r="J43" s="32">
        <v>174544.68</v>
      </c>
      <c r="K43" s="32">
        <f t="shared" si="1"/>
        <v>9186.570000000007</v>
      </c>
      <c r="L43" s="32">
        <v>174544.68</v>
      </c>
      <c r="M43" s="39">
        <f t="shared" si="2"/>
        <v>183731.25</v>
      </c>
    </row>
    <row r="44" spans="1:13" s="7" customFormat="1" ht="26.25" customHeight="1">
      <c r="A44" s="22">
        <v>38</v>
      </c>
      <c r="B44" s="55" t="s">
        <v>19</v>
      </c>
      <c r="C44" s="55"/>
      <c r="D44" s="48" t="s">
        <v>129</v>
      </c>
      <c r="E44" s="19" t="s">
        <v>130</v>
      </c>
      <c r="F44" s="32">
        <v>122295.52</v>
      </c>
      <c r="G44" s="32">
        <v>114828.84</v>
      </c>
      <c r="H44" s="32"/>
      <c r="I44" s="32">
        <f t="shared" si="5"/>
        <v>114828.84</v>
      </c>
      <c r="J44" s="32">
        <v>109087.4</v>
      </c>
      <c r="K44" s="32">
        <f t="shared" si="1"/>
        <v>5741.4400000000023</v>
      </c>
      <c r="L44" s="32">
        <v>109087.4</v>
      </c>
      <c r="M44" s="39">
        <f t="shared" si="2"/>
        <v>114828.84</v>
      </c>
    </row>
    <row r="45" spans="1:13" s="7" customFormat="1" ht="26.25" customHeight="1">
      <c r="A45" s="22">
        <v>39</v>
      </c>
      <c r="B45" s="55" t="s">
        <v>18</v>
      </c>
      <c r="C45" s="55"/>
      <c r="D45" s="48" t="s">
        <v>131</v>
      </c>
      <c r="E45" s="19"/>
      <c r="F45" s="32">
        <v>7624.55</v>
      </c>
      <c r="G45" s="32"/>
      <c r="H45" s="32"/>
      <c r="I45" s="32">
        <f t="shared" si="5"/>
        <v>0</v>
      </c>
      <c r="J45" s="32"/>
      <c r="K45" s="32">
        <f t="shared" si="1"/>
        <v>0</v>
      </c>
      <c r="L45" s="32"/>
      <c r="M45" s="39">
        <f t="shared" si="2"/>
        <v>0</v>
      </c>
    </row>
    <row r="46" spans="1:13" s="7" customFormat="1" ht="26.25" customHeight="1">
      <c r="A46" s="22">
        <v>40</v>
      </c>
      <c r="B46" s="55" t="s">
        <v>15</v>
      </c>
      <c r="C46" s="55"/>
      <c r="D46" s="48" t="s">
        <v>132</v>
      </c>
      <c r="E46" s="19" t="s">
        <v>133</v>
      </c>
      <c r="F46" s="32">
        <v>12392</v>
      </c>
      <c r="G46" s="32">
        <v>12392</v>
      </c>
      <c r="H46" s="32"/>
      <c r="I46" s="32">
        <f t="shared" si="5"/>
        <v>12392</v>
      </c>
      <c r="J46" s="32"/>
      <c r="K46" s="32">
        <f t="shared" si="1"/>
        <v>12392</v>
      </c>
      <c r="L46" s="32"/>
      <c r="M46" s="39">
        <f t="shared" si="2"/>
        <v>12392</v>
      </c>
    </row>
    <row r="47" spans="1:13" s="7" customFormat="1" ht="26.25" customHeight="1">
      <c r="A47" s="22">
        <v>41</v>
      </c>
      <c r="B47" s="55" t="s">
        <v>10</v>
      </c>
      <c r="C47" s="55"/>
      <c r="D47" s="48" t="s">
        <v>132</v>
      </c>
      <c r="E47" s="19" t="s">
        <v>134</v>
      </c>
      <c r="F47" s="32">
        <v>73605</v>
      </c>
      <c r="G47" s="32">
        <v>40587.9</v>
      </c>
      <c r="H47" s="32"/>
      <c r="I47" s="32">
        <f t="shared" si="5"/>
        <v>40587.9</v>
      </c>
      <c r="J47" s="32"/>
      <c r="K47" s="32">
        <f t="shared" si="1"/>
        <v>40587.9</v>
      </c>
      <c r="L47" s="32"/>
      <c r="M47" s="39">
        <f t="shared" si="2"/>
        <v>40587.9</v>
      </c>
    </row>
    <row r="48" spans="1:13" s="7" customFormat="1" ht="26.25" customHeight="1">
      <c r="A48" s="22">
        <v>42</v>
      </c>
      <c r="B48" s="55" t="s">
        <v>11</v>
      </c>
      <c r="C48" s="55"/>
      <c r="D48" s="48" t="s">
        <v>132</v>
      </c>
      <c r="E48" s="19" t="s">
        <v>135</v>
      </c>
      <c r="F48" s="32">
        <v>43890</v>
      </c>
      <c r="G48" s="32">
        <v>43890</v>
      </c>
      <c r="H48" s="32"/>
      <c r="I48" s="32">
        <f t="shared" si="5"/>
        <v>43890</v>
      </c>
      <c r="J48" s="32"/>
      <c r="K48" s="32">
        <f t="shared" si="1"/>
        <v>43890</v>
      </c>
      <c r="L48" s="32"/>
      <c r="M48" s="39">
        <f t="shared" si="2"/>
        <v>43890</v>
      </c>
    </row>
    <row r="49" spans="1:13" s="7" customFormat="1" ht="26.25" customHeight="1">
      <c r="A49" s="22">
        <v>43</v>
      </c>
      <c r="B49" s="55" t="s">
        <v>136</v>
      </c>
      <c r="C49" s="55"/>
      <c r="D49" s="48" t="s">
        <v>137</v>
      </c>
      <c r="E49" s="19" t="s">
        <v>138</v>
      </c>
      <c r="F49" s="32">
        <v>194545.85</v>
      </c>
      <c r="G49" s="32">
        <v>194545.85</v>
      </c>
      <c r="H49" s="32"/>
      <c r="I49" s="32">
        <f t="shared" si="5"/>
        <v>194545.85</v>
      </c>
      <c r="J49" s="32"/>
      <c r="K49" s="32">
        <f t="shared" si="1"/>
        <v>194545.85</v>
      </c>
      <c r="L49" s="32"/>
      <c r="M49" s="39">
        <f t="shared" si="2"/>
        <v>194545.85</v>
      </c>
    </row>
    <row r="50" spans="1:13" s="7" customFormat="1" ht="26.25" customHeight="1">
      <c r="A50" s="22">
        <v>44</v>
      </c>
      <c r="B50" s="55" t="s">
        <v>139</v>
      </c>
      <c r="C50" s="55"/>
      <c r="D50" s="48" t="s">
        <v>137</v>
      </c>
      <c r="E50" s="19" t="s">
        <v>140</v>
      </c>
      <c r="F50" s="32">
        <v>252689.14</v>
      </c>
      <c r="G50" s="32">
        <v>252689.14</v>
      </c>
      <c r="H50" s="32"/>
      <c r="I50" s="32">
        <f t="shared" si="5"/>
        <v>252689.14</v>
      </c>
      <c r="J50" s="32">
        <v>240054.68</v>
      </c>
      <c r="K50" s="32">
        <f t="shared" si="1"/>
        <v>12634.460000000021</v>
      </c>
      <c r="L50" s="32">
        <v>240054.68</v>
      </c>
      <c r="M50" s="39">
        <f t="shared" si="2"/>
        <v>252689.14</v>
      </c>
    </row>
    <row r="51" spans="1:13" s="7" customFormat="1" ht="36.75" customHeight="1">
      <c r="A51" s="22">
        <v>45</v>
      </c>
      <c r="B51" s="55" t="s">
        <v>141</v>
      </c>
      <c r="C51" s="55"/>
      <c r="D51" s="48" t="s">
        <v>142</v>
      </c>
      <c r="E51" s="19" t="s">
        <v>143</v>
      </c>
      <c r="F51" s="32">
        <v>765740.12</v>
      </c>
      <c r="G51" s="69">
        <v>926928.6</v>
      </c>
      <c r="H51" s="69"/>
      <c r="I51" s="69">
        <f t="shared" si="5"/>
        <v>926928.6</v>
      </c>
      <c r="J51" s="32">
        <v>731379.8</v>
      </c>
      <c r="K51" s="69">
        <f>I51-J51-J52</f>
        <v>-168832.34000000008</v>
      </c>
      <c r="L51" s="32">
        <v>698438.82</v>
      </c>
      <c r="M51" s="39">
        <f t="shared" si="2"/>
        <v>529606.47999999986</v>
      </c>
    </row>
    <row r="52" spans="1:13" ht="51" customHeight="1">
      <c r="A52" s="22">
        <v>46</v>
      </c>
      <c r="B52" s="55" t="s">
        <v>144</v>
      </c>
      <c r="C52" s="55"/>
      <c r="D52" s="48" t="s">
        <v>142</v>
      </c>
      <c r="E52" s="19" t="s">
        <v>145</v>
      </c>
      <c r="F52" s="32">
        <v>303393.38</v>
      </c>
      <c r="G52" s="69"/>
      <c r="H52" s="69"/>
      <c r="I52" s="69"/>
      <c r="J52" s="32">
        <v>364381.14</v>
      </c>
      <c r="K52" s="69"/>
      <c r="L52" s="32">
        <v>364381.14</v>
      </c>
      <c r="M52" s="39">
        <f t="shared" si="2"/>
        <v>364381.14</v>
      </c>
    </row>
    <row r="53" spans="1:13" ht="26.25" customHeight="1">
      <c r="A53" s="22">
        <v>47</v>
      </c>
      <c r="B53" s="55" t="s">
        <v>146</v>
      </c>
      <c r="C53" s="55"/>
      <c r="D53" s="48" t="s">
        <v>147</v>
      </c>
      <c r="E53" s="19" t="s">
        <v>148</v>
      </c>
      <c r="F53" s="32">
        <v>99322.255555555501</v>
      </c>
      <c r="G53" s="32">
        <v>99322.25</v>
      </c>
      <c r="H53" s="32"/>
      <c r="I53" s="32">
        <f>G53-H53</f>
        <v>99322.25</v>
      </c>
      <c r="J53" s="32">
        <v>89390.03</v>
      </c>
      <c r="K53" s="32">
        <f>I53-J53</f>
        <v>9932.2200000000012</v>
      </c>
      <c r="L53" s="32">
        <v>89390.03</v>
      </c>
      <c r="M53" s="39">
        <f>K53+L53</f>
        <v>99322.25</v>
      </c>
    </row>
    <row r="54" spans="1:13" ht="26.25" customHeight="1">
      <c r="A54" s="22">
        <v>48</v>
      </c>
      <c r="B54" s="55" t="s">
        <v>149</v>
      </c>
      <c r="C54" s="55"/>
      <c r="D54" s="48" t="s">
        <v>150</v>
      </c>
      <c r="E54" s="19" t="s">
        <v>151</v>
      </c>
      <c r="F54" s="32">
        <v>6293792.0700000003</v>
      </c>
      <c r="G54" s="32">
        <v>5367960.28</v>
      </c>
      <c r="H54" s="32"/>
      <c r="I54" s="32">
        <f t="shared" ref="I54:I117" si="6">G54-H54</f>
        <v>5367960.28</v>
      </c>
      <c r="J54" s="32">
        <v>4063122.85</v>
      </c>
      <c r="K54" s="32">
        <f t="shared" ref="K54:K117" si="7">I54-J54</f>
        <v>1304837.4300000002</v>
      </c>
      <c r="L54" s="32">
        <v>4063122.8500000006</v>
      </c>
      <c r="M54" s="39">
        <f t="shared" ref="M54:M117" si="8">K54+L54</f>
        <v>5367960.2800000012</v>
      </c>
    </row>
    <row r="55" spans="1:13" ht="26.25" customHeight="1">
      <c r="A55" s="22">
        <v>49</v>
      </c>
      <c r="B55" s="55" t="s">
        <v>152</v>
      </c>
      <c r="C55" s="55"/>
      <c r="D55" s="48" t="s">
        <v>153</v>
      </c>
      <c r="E55" s="19" t="s">
        <v>154</v>
      </c>
      <c r="F55" s="32">
        <v>2124908.17</v>
      </c>
      <c r="G55" s="32">
        <v>2124908.17</v>
      </c>
      <c r="H55" s="32"/>
      <c r="I55" s="32">
        <f t="shared" si="6"/>
        <v>2124908.17</v>
      </c>
      <c r="J55" s="32">
        <v>1636179.29</v>
      </c>
      <c r="K55" s="32">
        <f t="shared" si="7"/>
        <v>488728.87999999989</v>
      </c>
      <c r="L55" s="32">
        <v>1045426.89</v>
      </c>
      <c r="M55" s="39">
        <f t="shared" si="8"/>
        <v>1534155.77</v>
      </c>
    </row>
    <row r="56" spans="1:13" ht="26.25" customHeight="1">
      <c r="A56" s="22">
        <v>50</v>
      </c>
      <c r="B56" s="55" t="s">
        <v>155</v>
      </c>
      <c r="C56" s="55"/>
      <c r="D56" s="48" t="s">
        <v>156</v>
      </c>
      <c r="E56" s="19" t="s">
        <v>157</v>
      </c>
      <c r="F56" s="32">
        <v>5947432.4000000004</v>
      </c>
      <c r="G56" s="32">
        <v>4850829.2300000004</v>
      </c>
      <c r="H56" s="32"/>
      <c r="I56" s="32">
        <f t="shared" si="6"/>
        <v>4850829.2300000004</v>
      </c>
      <c r="J56" s="32">
        <v>3308201.11</v>
      </c>
      <c r="K56" s="32">
        <f t="shared" si="7"/>
        <v>1542628.1200000006</v>
      </c>
      <c r="L56" s="32">
        <v>3308201.11</v>
      </c>
      <c r="M56" s="39">
        <f t="shared" si="8"/>
        <v>4850829.2300000004</v>
      </c>
    </row>
    <row r="57" spans="1:13" ht="26.25" customHeight="1">
      <c r="A57" s="22">
        <v>51</v>
      </c>
      <c r="B57" s="62" t="s">
        <v>158</v>
      </c>
      <c r="C57" s="62"/>
      <c r="D57" s="48" t="s">
        <v>94</v>
      </c>
      <c r="E57" s="19" t="s">
        <v>159</v>
      </c>
      <c r="F57" s="32">
        <v>203672.88</v>
      </c>
      <c r="G57" s="32">
        <v>338677.58</v>
      </c>
      <c r="H57" s="32"/>
      <c r="I57" s="32">
        <f t="shared" si="6"/>
        <v>338677.58</v>
      </c>
      <c r="J57" s="32">
        <v>107600.77</v>
      </c>
      <c r="K57" s="32">
        <f t="shared" si="7"/>
        <v>231076.81</v>
      </c>
      <c r="L57" s="32">
        <v>107600.77</v>
      </c>
      <c r="M57" s="39">
        <f t="shared" si="8"/>
        <v>338677.58</v>
      </c>
    </row>
    <row r="58" spans="1:13" ht="26.25" customHeight="1">
      <c r="A58" s="22">
        <v>52</v>
      </c>
      <c r="B58" s="55" t="s">
        <v>160</v>
      </c>
      <c r="C58" s="55"/>
      <c r="D58" s="48" t="s">
        <v>161</v>
      </c>
      <c r="E58" s="19" t="s">
        <v>162</v>
      </c>
      <c r="F58" s="32">
        <v>153476.65</v>
      </c>
      <c r="G58" s="32">
        <v>153476.65</v>
      </c>
      <c r="H58" s="32"/>
      <c r="I58" s="32">
        <f t="shared" si="6"/>
        <v>153476.65</v>
      </c>
      <c r="J58" s="32">
        <v>118177.02</v>
      </c>
      <c r="K58" s="32">
        <f t="shared" si="7"/>
        <v>35299.62999999999</v>
      </c>
      <c r="L58" s="32">
        <v>118177.02</v>
      </c>
      <c r="M58" s="39">
        <f t="shared" si="8"/>
        <v>153476.65</v>
      </c>
    </row>
    <row r="59" spans="1:13" ht="26.25" customHeight="1">
      <c r="A59" s="22">
        <v>53</v>
      </c>
      <c r="B59" s="60" t="s">
        <v>163</v>
      </c>
      <c r="C59" s="60"/>
      <c r="D59" s="48" t="s">
        <v>164</v>
      </c>
      <c r="E59" s="19" t="s">
        <v>165</v>
      </c>
      <c r="F59" s="32">
        <v>4685955.79</v>
      </c>
      <c r="G59" s="32">
        <v>4670426.57</v>
      </c>
      <c r="H59" s="32">
        <v>9000</v>
      </c>
      <c r="I59" s="32">
        <f t="shared" si="6"/>
        <v>4661426.57</v>
      </c>
      <c r="J59" s="32">
        <v>3439889.38</v>
      </c>
      <c r="K59" s="32">
        <f t="shared" si="7"/>
        <v>1221537.1900000004</v>
      </c>
      <c r="L59" s="32">
        <v>1035188.05</v>
      </c>
      <c r="M59" s="39">
        <f t="shared" si="8"/>
        <v>2256725.2400000002</v>
      </c>
    </row>
    <row r="60" spans="1:13" ht="26.25" customHeight="1">
      <c r="A60" s="22">
        <v>54</v>
      </c>
      <c r="B60" s="60" t="s">
        <v>166</v>
      </c>
      <c r="C60" s="60"/>
      <c r="D60" s="48" t="s">
        <v>167</v>
      </c>
      <c r="E60" s="19" t="s">
        <v>168</v>
      </c>
      <c r="F60" s="32">
        <v>168495.3</v>
      </c>
      <c r="G60" s="32">
        <v>168495.3</v>
      </c>
      <c r="H60" s="32"/>
      <c r="I60" s="32">
        <f t="shared" si="6"/>
        <v>168495.3</v>
      </c>
      <c r="J60" s="32">
        <v>101097.18</v>
      </c>
      <c r="K60" s="32">
        <f t="shared" si="7"/>
        <v>67398.12</v>
      </c>
      <c r="L60" s="32"/>
      <c r="M60" s="39">
        <f t="shared" si="8"/>
        <v>67398.12</v>
      </c>
    </row>
    <row r="61" spans="1:13" ht="26.25" customHeight="1">
      <c r="A61" s="22">
        <v>55</v>
      </c>
      <c r="B61" s="66" t="s">
        <v>169</v>
      </c>
      <c r="C61" s="48" t="s">
        <v>170</v>
      </c>
      <c r="D61" s="48" t="s">
        <v>171</v>
      </c>
      <c r="E61" s="19" t="s">
        <v>172</v>
      </c>
      <c r="F61" s="32">
        <v>15803680</v>
      </c>
      <c r="G61" s="32">
        <v>11964752.24</v>
      </c>
      <c r="H61" s="32">
        <v>114000</v>
      </c>
      <c r="I61" s="32">
        <f t="shared" si="6"/>
        <v>11850752.24</v>
      </c>
      <c r="J61" s="32">
        <v>7716814.0199999996</v>
      </c>
      <c r="K61" s="32">
        <f t="shared" si="7"/>
        <v>4133938.2200000007</v>
      </c>
      <c r="L61" s="32">
        <v>6774375.0199999996</v>
      </c>
      <c r="M61" s="39">
        <f t="shared" si="8"/>
        <v>10908313.24</v>
      </c>
    </row>
    <row r="62" spans="1:13" ht="26.25" customHeight="1">
      <c r="A62" s="22">
        <v>56</v>
      </c>
      <c r="B62" s="66"/>
      <c r="C62" s="48" t="s">
        <v>173</v>
      </c>
      <c r="D62" s="48" t="s">
        <v>101</v>
      </c>
      <c r="E62" s="19" t="s">
        <v>174</v>
      </c>
      <c r="F62" s="32"/>
      <c r="G62" s="32"/>
      <c r="H62" s="32"/>
      <c r="I62" s="32">
        <f t="shared" si="6"/>
        <v>0</v>
      </c>
      <c r="J62" s="32">
        <v>41458.589999999997</v>
      </c>
      <c r="K62" s="32">
        <f t="shared" si="7"/>
        <v>-41458.589999999997</v>
      </c>
      <c r="L62" s="32">
        <v>41458.589999999997</v>
      </c>
      <c r="M62" s="39">
        <f t="shared" si="8"/>
        <v>0</v>
      </c>
    </row>
    <row r="63" spans="1:13" ht="26.25" customHeight="1">
      <c r="A63" s="22">
        <v>57</v>
      </c>
      <c r="B63" s="66"/>
      <c r="C63" s="48" t="s">
        <v>173</v>
      </c>
      <c r="D63" s="48" t="s">
        <v>77</v>
      </c>
      <c r="E63" s="19" t="s">
        <v>175</v>
      </c>
      <c r="F63" s="32"/>
      <c r="G63" s="32"/>
      <c r="H63" s="32"/>
      <c r="I63" s="32">
        <f t="shared" si="6"/>
        <v>0</v>
      </c>
      <c r="J63" s="32">
        <v>3560</v>
      </c>
      <c r="K63" s="32">
        <f t="shared" si="7"/>
        <v>-3560</v>
      </c>
      <c r="L63" s="32"/>
      <c r="M63" s="39">
        <f t="shared" si="8"/>
        <v>-3560</v>
      </c>
    </row>
    <row r="64" spans="1:13" ht="26.25" customHeight="1">
      <c r="A64" s="22">
        <v>58</v>
      </c>
      <c r="B64" s="66"/>
      <c r="C64" s="48" t="s">
        <v>173</v>
      </c>
      <c r="D64" s="48" t="s">
        <v>104</v>
      </c>
      <c r="E64" s="19" t="s">
        <v>176</v>
      </c>
      <c r="F64" s="32"/>
      <c r="G64" s="32"/>
      <c r="H64" s="32"/>
      <c r="I64" s="32">
        <f t="shared" si="6"/>
        <v>0</v>
      </c>
      <c r="J64" s="32">
        <v>32220</v>
      </c>
      <c r="K64" s="32">
        <f t="shared" si="7"/>
        <v>-32220</v>
      </c>
      <c r="L64" s="32"/>
      <c r="M64" s="39">
        <f t="shared" si="8"/>
        <v>-32220</v>
      </c>
    </row>
    <row r="65" spans="1:13" ht="26.25" customHeight="1">
      <c r="A65" s="22">
        <v>59</v>
      </c>
      <c r="B65" s="66"/>
      <c r="C65" s="48" t="s">
        <v>173</v>
      </c>
      <c r="D65" s="48" t="s">
        <v>79</v>
      </c>
      <c r="E65" s="19" t="s">
        <v>177</v>
      </c>
      <c r="F65" s="32"/>
      <c r="G65" s="32"/>
      <c r="H65" s="32"/>
      <c r="I65" s="32">
        <f t="shared" si="6"/>
        <v>0</v>
      </c>
      <c r="J65" s="32">
        <v>1600</v>
      </c>
      <c r="K65" s="32">
        <f t="shared" si="7"/>
        <v>-1600</v>
      </c>
      <c r="L65" s="32"/>
      <c r="M65" s="39">
        <f t="shared" si="8"/>
        <v>-1600</v>
      </c>
    </row>
    <row r="66" spans="1:13" ht="26.25" customHeight="1">
      <c r="A66" s="22">
        <v>60</v>
      </c>
      <c r="B66" s="66"/>
      <c r="C66" s="48" t="s">
        <v>173</v>
      </c>
      <c r="D66" s="48" t="s">
        <v>178</v>
      </c>
      <c r="E66" s="19" t="s">
        <v>179</v>
      </c>
      <c r="F66" s="32"/>
      <c r="G66" s="32"/>
      <c r="H66" s="32"/>
      <c r="I66" s="32">
        <f t="shared" si="6"/>
        <v>0</v>
      </c>
      <c r="J66" s="32">
        <v>78000</v>
      </c>
      <c r="K66" s="32">
        <f t="shared" si="7"/>
        <v>-78000</v>
      </c>
      <c r="L66" s="32">
        <v>78000</v>
      </c>
      <c r="M66" s="39">
        <f t="shared" si="8"/>
        <v>0</v>
      </c>
    </row>
    <row r="67" spans="1:13" ht="26.25" customHeight="1">
      <c r="A67" s="22">
        <v>61</v>
      </c>
      <c r="B67" s="66"/>
      <c r="C67" s="48" t="s">
        <v>173</v>
      </c>
      <c r="D67" s="48" t="s">
        <v>81</v>
      </c>
      <c r="E67" s="19" t="s">
        <v>180</v>
      </c>
      <c r="F67" s="32"/>
      <c r="G67" s="32"/>
      <c r="H67" s="32"/>
      <c r="I67" s="32">
        <f t="shared" si="6"/>
        <v>0</v>
      </c>
      <c r="J67" s="32">
        <v>38368.6</v>
      </c>
      <c r="K67" s="32">
        <f t="shared" si="7"/>
        <v>-38368.6</v>
      </c>
      <c r="L67" s="32">
        <v>38368.6</v>
      </c>
      <c r="M67" s="39">
        <f t="shared" si="8"/>
        <v>0</v>
      </c>
    </row>
    <row r="68" spans="1:13" ht="26.25" customHeight="1">
      <c r="A68" s="22">
        <v>62</v>
      </c>
      <c r="B68" s="66"/>
      <c r="C68" s="48" t="s">
        <v>173</v>
      </c>
      <c r="D68" s="48" t="s">
        <v>83</v>
      </c>
      <c r="E68" s="19" t="s">
        <v>181</v>
      </c>
      <c r="F68" s="32"/>
      <c r="G68" s="32"/>
      <c r="H68" s="32"/>
      <c r="I68" s="32">
        <f t="shared" si="6"/>
        <v>0</v>
      </c>
      <c r="J68" s="32">
        <v>4020</v>
      </c>
      <c r="K68" s="32">
        <f t="shared" si="7"/>
        <v>-4020</v>
      </c>
      <c r="L68" s="32">
        <v>4020</v>
      </c>
      <c r="M68" s="39">
        <f t="shared" si="8"/>
        <v>0</v>
      </c>
    </row>
    <row r="69" spans="1:13" ht="26.25" customHeight="1">
      <c r="A69" s="22">
        <v>63</v>
      </c>
      <c r="B69" s="66"/>
      <c r="C69" s="48" t="s">
        <v>182</v>
      </c>
      <c r="D69" s="48" t="s">
        <v>171</v>
      </c>
      <c r="E69" s="19" t="s">
        <v>183</v>
      </c>
      <c r="F69" s="32">
        <v>379600</v>
      </c>
      <c r="G69" s="32"/>
      <c r="H69" s="32">
        <v>5000</v>
      </c>
      <c r="I69" s="32">
        <f t="shared" si="6"/>
        <v>-5000</v>
      </c>
      <c r="J69" s="32">
        <v>398140.24</v>
      </c>
      <c r="K69" s="32">
        <f t="shared" si="7"/>
        <v>-403140.24</v>
      </c>
      <c r="L69" s="32">
        <v>398140.24</v>
      </c>
      <c r="M69" s="39">
        <f t="shared" si="8"/>
        <v>-5000</v>
      </c>
    </row>
    <row r="70" spans="1:13" ht="34.5" customHeight="1">
      <c r="A70" s="22">
        <v>64</v>
      </c>
      <c r="B70" s="67" t="s">
        <v>184</v>
      </c>
      <c r="C70" s="67"/>
      <c r="D70" s="48" t="s">
        <v>185</v>
      </c>
      <c r="E70" s="19" t="s">
        <v>186</v>
      </c>
      <c r="F70" s="32">
        <v>377650.69</v>
      </c>
      <c r="G70" s="32">
        <v>214574.96</v>
      </c>
      <c r="H70" s="32"/>
      <c r="I70" s="32">
        <f t="shared" si="6"/>
        <v>214574.96</v>
      </c>
      <c r="J70" s="32">
        <v>217448.79</v>
      </c>
      <c r="K70" s="32">
        <f t="shared" si="7"/>
        <v>-2873.8300000000163</v>
      </c>
      <c r="L70" s="32">
        <v>217448.79</v>
      </c>
      <c r="M70" s="39">
        <f t="shared" si="8"/>
        <v>214574.96</v>
      </c>
    </row>
    <row r="71" spans="1:13" ht="26.25" customHeight="1">
      <c r="A71" s="22">
        <v>65</v>
      </c>
      <c r="B71" s="68" t="s">
        <v>355</v>
      </c>
      <c r="C71" s="48" t="s">
        <v>187</v>
      </c>
      <c r="D71" s="48" t="s">
        <v>188</v>
      </c>
      <c r="E71" s="19" t="s">
        <v>189</v>
      </c>
      <c r="F71" s="32">
        <v>44862049.009999998</v>
      </c>
      <c r="G71" s="32">
        <v>1523418.5</v>
      </c>
      <c r="H71" s="32"/>
      <c r="I71" s="32">
        <f t="shared" si="6"/>
        <v>1523418.5</v>
      </c>
      <c r="J71" s="32"/>
      <c r="K71" s="32">
        <f t="shared" si="7"/>
        <v>1523418.5</v>
      </c>
      <c r="L71" s="32"/>
      <c r="M71" s="39">
        <f t="shared" si="8"/>
        <v>1523418.5</v>
      </c>
    </row>
    <row r="72" spans="1:13" ht="26.25" customHeight="1">
      <c r="A72" s="22">
        <v>66</v>
      </c>
      <c r="B72" s="68"/>
      <c r="C72" s="48" t="s">
        <v>356</v>
      </c>
      <c r="D72" s="48" t="s">
        <v>87</v>
      </c>
      <c r="E72" s="19"/>
      <c r="F72" s="32"/>
      <c r="G72" s="32"/>
      <c r="H72" s="32"/>
      <c r="I72" s="32">
        <f t="shared" si="6"/>
        <v>0</v>
      </c>
      <c r="J72" s="32">
        <v>25358</v>
      </c>
      <c r="K72" s="32">
        <f t="shared" si="7"/>
        <v>-25358</v>
      </c>
      <c r="L72" s="32">
        <v>25358</v>
      </c>
      <c r="M72" s="39">
        <f t="shared" si="8"/>
        <v>0</v>
      </c>
    </row>
    <row r="73" spans="1:13" ht="36" customHeight="1">
      <c r="A73" s="22">
        <v>67</v>
      </c>
      <c r="B73" s="67" t="s">
        <v>190</v>
      </c>
      <c r="C73" s="67"/>
      <c r="D73" s="48" t="s">
        <v>191</v>
      </c>
      <c r="E73" s="19" t="s">
        <v>192</v>
      </c>
      <c r="F73" s="32">
        <v>50937.33</v>
      </c>
      <c r="G73" s="32">
        <v>24974.36</v>
      </c>
      <c r="H73" s="32"/>
      <c r="I73" s="32">
        <f t="shared" si="6"/>
        <v>24974.36</v>
      </c>
      <c r="J73" s="32"/>
      <c r="K73" s="32">
        <f t="shared" si="7"/>
        <v>24974.36</v>
      </c>
      <c r="L73" s="32"/>
      <c r="M73" s="39">
        <f t="shared" si="8"/>
        <v>24974.36</v>
      </c>
    </row>
    <row r="74" spans="1:13" ht="42" customHeight="1">
      <c r="A74" s="22">
        <v>68</v>
      </c>
      <c r="B74" s="67" t="s">
        <v>193</v>
      </c>
      <c r="C74" s="67"/>
      <c r="D74" s="48" t="s">
        <v>194</v>
      </c>
      <c r="E74" s="19" t="s">
        <v>195</v>
      </c>
      <c r="F74" s="32">
        <v>914960.93</v>
      </c>
      <c r="G74" s="32">
        <v>722379.17</v>
      </c>
      <c r="H74" s="32"/>
      <c r="I74" s="32">
        <f t="shared" si="6"/>
        <v>722379.17</v>
      </c>
      <c r="J74" s="32">
        <v>672882.53</v>
      </c>
      <c r="K74" s="32">
        <f t="shared" si="7"/>
        <v>49496.640000000014</v>
      </c>
      <c r="L74" s="32">
        <v>228277.04</v>
      </c>
      <c r="M74" s="39">
        <f t="shared" si="8"/>
        <v>277773.68000000005</v>
      </c>
    </row>
    <row r="75" spans="1:13" ht="44.75" customHeight="1">
      <c r="A75" s="22">
        <v>69</v>
      </c>
      <c r="B75" s="65" t="s">
        <v>360</v>
      </c>
      <c r="C75" s="48" t="s">
        <v>359</v>
      </c>
      <c r="D75" s="48" t="s">
        <v>131</v>
      </c>
      <c r="E75" s="19" t="s">
        <v>196</v>
      </c>
      <c r="F75" s="32">
        <v>457462.37</v>
      </c>
      <c r="G75" s="32">
        <v>344051.09</v>
      </c>
      <c r="H75" s="32"/>
      <c r="I75" s="32">
        <f t="shared" si="6"/>
        <v>344051.09</v>
      </c>
      <c r="J75" s="32">
        <v>324185.86</v>
      </c>
      <c r="K75" s="32">
        <f t="shared" si="7"/>
        <v>19865.23000000004</v>
      </c>
      <c r="L75" s="32">
        <v>324185.86</v>
      </c>
      <c r="M75" s="39">
        <f t="shared" si="8"/>
        <v>344051.09</v>
      </c>
    </row>
    <row r="76" spans="1:13" ht="44.75" customHeight="1">
      <c r="A76" s="22">
        <v>70</v>
      </c>
      <c r="B76" s="65"/>
      <c r="C76" s="48" t="s">
        <v>361</v>
      </c>
      <c r="D76" s="48" t="s">
        <v>101</v>
      </c>
      <c r="E76" s="19"/>
      <c r="F76" s="32"/>
      <c r="G76" s="32"/>
      <c r="H76" s="32"/>
      <c r="I76" s="32">
        <f t="shared" si="6"/>
        <v>0</v>
      </c>
      <c r="J76" s="32">
        <v>483</v>
      </c>
      <c r="K76" s="32">
        <f t="shared" si="7"/>
        <v>-483</v>
      </c>
      <c r="L76" s="32">
        <v>483</v>
      </c>
      <c r="M76" s="39">
        <f t="shared" si="8"/>
        <v>0</v>
      </c>
    </row>
    <row r="77" spans="1:13" ht="26.25" customHeight="1">
      <c r="A77" s="22">
        <v>71</v>
      </c>
      <c r="B77" s="55" t="s">
        <v>197</v>
      </c>
      <c r="C77" s="55"/>
      <c r="D77" s="48" t="s">
        <v>94</v>
      </c>
      <c r="E77" s="19" t="s">
        <v>198</v>
      </c>
      <c r="F77" s="32">
        <v>4816309.96</v>
      </c>
      <c r="G77" s="32">
        <f>3858092.08+320176.48</f>
        <v>4178268.56</v>
      </c>
      <c r="H77" s="32"/>
      <c r="I77" s="32">
        <f t="shared" si="6"/>
        <v>4178268.56</v>
      </c>
      <c r="J77" s="32">
        <v>4219929.5599999996</v>
      </c>
      <c r="K77" s="32">
        <f t="shared" si="7"/>
        <v>-41660.999999999534</v>
      </c>
      <c r="L77" s="32">
        <v>4219929.5599999996</v>
      </c>
      <c r="M77" s="39">
        <f t="shared" si="8"/>
        <v>4178268.56</v>
      </c>
    </row>
    <row r="78" spans="1:13" ht="26.25" customHeight="1">
      <c r="A78" s="22">
        <v>72</v>
      </c>
      <c r="B78" s="55" t="s">
        <v>199</v>
      </c>
      <c r="C78" s="55"/>
      <c r="D78" s="48" t="s">
        <v>129</v>
      </c>
      <c r="E78" s="19" t="s">
        <v>200</v>
      </c>
      <c r="F78" s="32">
        <v>946261</v>
      </c>
      <c r="G78" s="32">
        <v>880396.5</v>
      </c>
      <c r="H78" s="32"/>
      <c r="I78" s="32">
        <f t="shared" si="6"/>
        <v>880396.5</v>
      </c>
      <c r="J78" s="32">
        <v>693680.85</v>
      </c>
      <c r="K78" s="32">
        <f t="shared" si="7"/>
        <v>186715.65000000002</v>
      </c>
      <c r="L78" s="32">
        <v>693680.85</v>
      </c>
      <c r="M78" s="39">
        <f t="shared" si="8"/>
        <v>880396.5</v>
      </c>
    </row>
    <row r="79" spans="1:13" ht="26.25" customHeight="1">
      <c r="A79" s="22">
        <v>73</v>
      </c>
      <c r="B79" s="55" t="s">
        <v>201</v>
      </c>
      <c r="C79" s="55"/>
      <c r="D79" s="48" t="s">
        <v>156</v>
      </c>
      <c r="E79" s="19" t="s">
        <v>202</v>
      </c>
      <c r="F79" s="32">
        <v>3740153.53</v>
      </c>
      <c r="G79" s="32">
        <v>3424685.86</v>
      </c>
      <c r="H79" s="32"/>
      <c r="I79" s="32">
        <f t="shared" si="6"/>
        <v>3424685.86</v>
      </c>
      <c r="J79" s="32">
        <v>2203108.15</v>
      </c>
      <c r="K79" s="32">
        <f t="shared" si="7"/>
        <v>1221577.71</v>
      </c>
      <c r="L79" s="32">
        <v>2203108.15</v>
      </c>
      <c r="M79" s="39">
        <f t="shared" si="8"/>
        <v>3424685.86</v>
      </c>
    </row>
    <row r="80" spans="1:13" ht="26.25" customHeight="1">
      <c r="A80" s="22">
        <v>74</v>
      </c>
      <c r="B80" s="60" t="s">
        <v>203</v>
      </c>
      <c r="C80" s="60"/>
      <c r="D80" s="48" t="s">
        <v>150</v>
      </c>
      <c r="E80" s="19" t="s">
        <v>204</v>
      </c>
      <c r="F80" s="32">
        <v>3189885.27</v>
      </c>
      <c r="G80" s="32">
        <v>1767957.93</v>
      </c>
      <c r="H80" s="32"/>
      <c r="I80" s="32">
        <f t="shared" si="6"/>
        <v>1767957.93</v>
      </c>
      <c r="J80" s="32">
        <v>1594227.64</v>
      </c>
      <c r="K80" s="32">
        <f t="shared" si="7"/>
        <v>173730.29000000004</v>
      </c>
      <c r="L80" s="32">
        <v>1099453.1299999999</v>
      </c>
      <c r="M80" s="39">
        <f t="shared" si="8"/>
        <v>1273183.42</v>
      </c>
    </row>
    <row r="81" spans="1:13" ht="26.25" customHeight="1">
      <c r="A81" s="22">
        <v>75</v>
      </c>
      <c r="B81" s="55" t="s">
        <v>205</v>
      </c>
      <c r="C81" s="55"/>
      <c r="D81" s="48" t="s">
        <v>153</v>
      </c>
      <c r="E81" s="19" t="s">
        <v>206</v>
      </c>
      <c r="F81" s="32">
        <v>70000</v>
      </c>
      <c r="G81" s="32">
        <v>70000</v>
      </c>
      <c r="H81" s="32"/>
      <c r="I81" s="32">
        <f t="shared" si="6"/>
        <v>70000</v>
      </c>
      <c r="J81" s="32"/>
      <c r="K81" s="32">
        <f t="shared" si="7"/>
        <v>70000</v>
      </c>
      <c r="L81" s="32"/>
      <c r="M81" s="39">
        <f t="shared" si="8"/>
        <v>70000</v>
      </c>
    </row>
    <row r="82" spans="1:13" s="10" customFormat="1" ht="26.25" customHeight="1">
      <c r="A82" s="23" t="s">
        <v>363</v>
      </c>
      <c r="B82" s="64" t="s">
        <v>20</v>
      </c>
      <c r="C82" s="64"/>
      <c r="D82" s="24"/>
      <c r="E82" s="21"/>
      <c r="F82" s="31"/>
      <c r="G82" s="31">
        <v>6166205.379999999</v>
      </c>
      <c r="H82" s="31">
        <v>0</v>
      </c>
      <c r="I82" s="31">
        <f t="shared" si="6"/>
        <v>6166205.379999999</v>
      </c>
      <c r="J82" s="31">
        <v>5062243.59</v>
      </c>
      <c r="K82" s="31">
        <f t="shared" si="7"/>
        <v>1103961.7899999991</v>
      </c>
      <c r="L82" s="31">
        <v>2342644.73</v>
      </c>
      <c r="M82" s="42">
        <f t="shared" si="8"/>
        <v>3446606.5199999991</v>
      </c>
    </row>
    <row r="83" spans="1:13" ht="26.25" customHeight="1">
      <c r="A83" s="22">
        <v>76</v>
      </c>
      <c r="B83" s="55" t="s">
        <v>207</v>
      </c>
      <c r="C83" s="55"/>
      <c r="D83" s="48" t="s">
        <v>208</v>
      </c>
      <c r="E83" s="25" t="s">
        <v>209</v>
      </c>
      <c r="F83" s="32">
        <v>43686.51</v>
      </c>
      <c r="G83" s="32">
        <v>43686.51</v>
      </c>
      <c r="H83" s="32"/>
      <c r="I83" s="32">
        <f t="shared" si="6"/>
        <v>43686.51</v>
      </c>
      <c r="J83" s="32">
        <v>43686.51</v>
      </c>
      <c r="K83" s="32">
        <f t="shared" si="7"/>
        <v>0</v>
      </c>
      <c r="L83" s="32"/>
      <c r="M83" s="39">
        <f t="shared" si="8"/>
        <v>0</v>
      </c>
    </row>
    <row r="84" spans="1:13" ht="26.25" customHeight="1">
      <c r="A84" s="22">
        <f>A83+1</f>
        <v>77</v>
      </c>
      <c r="B84" s="55" t="s">
        <v>210</v>
      </c>
      <c r="C84" s="55"/>
      <c r="D84" s="48" t="s">
        <v>211</v>
      </c>
      <c r="E84" s="25" t="s">
        <v>212</v>
      </c>
      <c r="F84" s="32">
        <v>250073.25</v>
      </c>
      <c r="G84" s="32">
        <v>250073.25</v>
      </c>
      <c r="H84" s="32"/>
      <c r="I84" s="32">
        <f t="shared" si="6"/>
        <v>250073.25</v>
      </c>
      <c r="J84" s="32">
        <v>250073.25</v>
      </c>
      <c r="K84" s="32">
        <f t="shared" si="7"/>
        <v>0</v>
      </c>
      <c r="L84" s="32"/>
      <c r="M84" s="39">
        <f t="shared" si="8"/>
        <v>0</v>
      </c>
    </row>
    <row r="85" spans="1:13" ht="26.25" customHeight="1">
      <c r="A85" s="22">
        <f t="shared" ref="A85:A100" si="9">A84+1</f>
        <v>78</v>
      </c>
      <c r="B85" s="62" t="s">
        <v>213</v>
      </c>
      <c r="C85" s="62"/>
      <c r="D85" s="48" t="s">
        <v>214</v>
      </c>
      <c r="E85" s="25" t="s">
        <v>215</v>
      </c>
      <c r="F85" s="32">
        <v>68080</v>
      </c>
      <c r="G85" s="32">
        <v>68080</v>
      </c>
      <c r="H85" s="32"/>
      <c r="I85" s="32">
        <f t="shared" si="6"/>
        <v>68080</v>
      </c>
      <c r="J85" s="32">
        <v>13616</v>
      </c>
      <c r="K85" s="32">
        <f t="shared" si="7"/>
        <v>54464</v>
      </c>
      <c r="L85" s="32">
        <v>13616</v>
      </c>
      <c r="M85" s="39">
        <f t="shared" si="8"/>
        <v>68080</v>
      </c>
    </row>
    <row r="86" spans="1:13" ht="26.25" customHeight="1">
      <c r="A86" s="22">
        <f t="shared" si="9"/>
        <v>79</v>
      </c>
      <c r="B86" s="62" t="s">
        <v>216</v>
      </c>
      <c r="C86" s="62"/>
      <c r="D86" s="48" t="s">
        <v>217</v>
      </c>
      <c r="E86" s="25"/>
      <c r="F86" s="32">
        <v>22540.93</v>
      </c>
      <c r="G86" s="32">
        <v>22540.93</v>
      </c>
      <c r="H86" s="32"/>
      <c r="I86" s="32">
        <f t="shared" si="6"/>
        <v>22540.93</v>
      </c>
      <c r="J86" s="32"/>
      <c r="K86" s="32">
        <f t="shared" si="7"/>
        <v>22540.93</v>
      </c>
      <c r="L86" s="32"/>
      <c r="M86" s="39">
        <f t="shared" si="8"/>
        <v>22540.93</v>
      </c>
    </row>
    <row r="87" spans="1:13" ht="26.25" customHeight="1">
      <c r="A87" s="22">
        <f t="shared" si="9"/>
        <v>80</v>
      </c>
      <c r="B87" s="55" t="s">
        <v>218</v>
      </c>
      <c r="C87" s="55"/>
      <c r="D87" s="48" t="s">
        <v>219</v>
      </c>
      <c r="E87" s="25" t="s">
        <v>220</v>
      </c>
      <c r="F87" s="32">
        <v>24900</v>
      </c>
      <c r="G87" s="32">
        <v>24900</v>
      </c>
      <c r="H87" s="32"/>
      <c r="I87" s="32">
        <f t="shared" si="6"/>
        <v>24900</v>
      </c>
      <c r="J87" s="32">
        <v>24900</v>
      </c>
      <c r="K87" s="32">
        <f t="shared" si="7"/>
        <v>0</v>
      </c>
      <c r="L87" s="32">
        <v>24900</v>
      </c>
      <c r="M87" s="39">
        <f t="shared" si="8"/>
        <v>24900</v>
      </c>
    </row>
    <row r="88" spans="1:13" ht="26.25" customHeight="1">
      <c r="A88" s="22">
        <f t="shared" si="9"/>
        <v>81</v>
      </c>
      <c r="B88" s="63" t="s">
        <v>221</v>
      </c>
      <c r="C88" s="63"/>
      <c r="D88" s="48" t="s">
        <v>222</v>
      </c>
      <c r="E88" s="25" t="s">
        <v>223</v>
      </c>
      <c r="F88" s="32">
        <v>893784.12</v>
      </c>
      <c r="G88" s="32">
        <v>742830.29</v>
      </c>
      <c r="H88" s="32"/>
      <c r="I88" s="32">
        <f t="shared" si="6"/>
        <v>742830.29</v>
      </c>
      <c r="J88" s="32">
        <v>594264.23</v>
      </c>
      <c r="K88" s="32">
        <f t="shared" si="7"/>
        <v>148566.06000000006</v>
      </c>
      <c r="L88" s="32">
        <v>594264.23</v>
      </c>
      <c r="M88" s="39">
        <f t="shared" si="8"/>
        <v>742830.29</v>
      </c>
    </row>
    <row r="89" spans="1:13" ht="26.25" customHeight="1">
      <c r="A89" s="22">
        <f t="shared" si="9"/>
        <v>82</v>
      </c>
      <c r="B89" s="55" t="s">
        <v>224</v>
      </c>
      <c r="C89" s="55"/>
      <c r="D89" s="48" t="s">
        <v>225</v>
      </c>
      <c r="E89" s="25" t="s">
        <v>226</v>
      </c>
      <c r="F89" s="32">
        <v>209464</v>
      </c>
      <c r="G89" s="32">
        <v>167571.20000000001</v>
      </c>
      <c r="H89" s="32"/>
      <c r="I89" s="32">
        <f t="shared" si="6"/>
        <v>167571.20000000001</v>
      </c>
      <c r="J89" s="32">
        <v>167571.20000000001</v>
      </c>
      <c r="K89" s="32">
        <f t="shared" si="7"/>
        <v>0</v>
      </c>
      <c r="L89" s="32">
        <v>167571.20000000001</v>
      </c>
      <c r="M89" s="39">
        <f t="shared" si="8"/>
        <v>167571.20000000001</v>
      </c>
    </row>
    <row r="90" spans="1:13" ht="26.25" customHeight="1">
      <c r="A90" s="22">
        <f t="shared" si="9"/>
        <v>83</v>
      </c>
      <c r="B90" s="55" t="s">
        <v>227</v>
      </c>
      <c r="C90" s="55"/>
      <c r="D90" s="48" t="s">
        <v>228</v>
      </c>
      <c r="E90" s="25" t="s">
        <v>229</v>
      </c>
      <c r="F90" s="32">
        <v>981900</v>
      </c>
      <c r="G90" s="32">
        <v>981900</v>
      </c>
      <c r="H90" s="32"/>
      <c r="I90" s="32">
        <f t="shared" si="6"/>
        <v>981900</v>
      </c>
      <c r="J90" s="32">
        <v>791253</v>
      </c>
      <c r="K90" s="32">
        <f t="shared" si="7"/>
        <v>190647</v>
      </c>
      <c r="L90" s="32"/>
      <c r="M90" s="39">
        <f t="shared" si="8"/>
        <v>190647</v>
      </c>
    </row>
    <row r="91" spans="1:13" ht="26.25" customHeight="1">
      <c r="A91" s="22">
        <f t="shared" si="9"/>
        <v>84</v>
      </c>
      <c r="B91" s="55" t="s">
        <v>230</v>
      </c>
      <c r="C91" s="55"/>
      <c r="D91" s="48" t="s">
        <v>231</v>
      </c>
      <c r="E91" s="25" t="s">
        <v>232</v>
      </c>
      <c r="F91" s="32">
        <v>750590</v>
      </c>
      <c r="G91" s="32">
        <v>750590</v>
      </c>
      <c r="H91" s="32"/>
      <c r="I91" s="32">
        <f t="shared" si="6"/>
        <v>750590</v>
      </c>
      <c r="J91" s="32">
        <v>553753</v>
      </c>
      <c r="K91" s="32">
        <f t="shared" si="7"/>
        <v>196837</v>
      </c>
      <c r="L91" s="32"/>
      <c r="M91" s="39">
        <f t="shared" si="8"/>
        <v>196837</v>
      </c>
    </row>
    <row r="92" spans="1:13" ht="26.25" customHeight="1">
      <c r="A92" s="22">
        <f t="shared" si="9"/>
        <v>85</v>
      </c>
      <c r="B92" s="55" t="s">
        <v>233</v>
      </c>
      <c r="C92" s="55"/>
      <c r="D92" s="48" t="s">
        <v>231</v>
      </c>
      <c r="E92" s="25" t="s">
        <v>234</v>
      </c>
      <c r="F92" s="32">
        <v>770930</v>
      </c>
      <c r="G92" s="32">
        <v>770930</v>
      </c>
      <c r="H92" s="32"/>
      <c r="I92" s="32">
        <f t="shared" si="6"/>
        <v>770930</v>
      </c>
      <c r="J92" s="32">
        <v>717645</v>
      </c>
      <c r="K92" s="32">
        <f t="shared" si="7"/>
        <v>53285</v>
      </c>
      <c r="L92" s="32"/>
      <c r="M92" s="39">
        <f t="shared" si="8"/>
        <v>53285</v>
      </c>
    </row>
    <row r="93" spans="1:13" ht="26.25" customHeight="1">
      <c r="A93" s="22">
        <f t="shared" si="9"/>
        <v>86</v>
      </c>
      <c r="B93" s="55" t="s">
        <v>21</v>
      </c>
      <c r="C93" s="55"/>
      <c r="D93" s="48" t="s">
        <v>171</v>
      </c>
      <c r="E93" s="25" t="s">
        <v>235</v>
      </c>
      <c r="F93" s="32">
        <v>71118.5</v>
      </c>
      <c r="G93" s="32">
        <v>71118.5</v>
      </c>
      <c r="H93" s="32"/>
      <c r="I93" s="32">
        <f t="shared" si="6"/>
        <v>71118.5</v>
      </c>
      <c r="J93" s="32">
        <v>67562.570000000007</v>
      </c>
      <c r="K93" s="32">
        <f t="shared" si="7"/>
        <v>3555.929999999993</v>
      </c>
      <c r="L93" s="32">
        <v>67562.570000000007</v>
      </c>
      <c r="M93" s="39">
        <f t="shared" si="8"/>
        <v>71118.5</v>
      </c>
    </row>
    <row r="94" spans="1:13" ht="26.25" customHeight="1">
      <c r="A94" s="22">
        <f t="shared" si="9"/>
        <v>87</v>
      </c>
      <c r="B94" s="55" t="s">
        <v>236</v>
      </c>
      <c r="C94" s="55"/>
      <c r="D94" s="48" t="s">
        <v>237</v>
      </c>
      <c r="E94" s="25" t="s">
        <v>238</v>
      </c>
      <c r="F94" s="32">
        <v>1548374.15</v>
      </c>
      <c r="G94" s="32">
        <v>669982.69999999995</v>
      </c>
      <c r="H94" s="32"/>
      <c r="I94" s="32">
        <f t="shared" si="6"/>
        <v>669982.69999999995</v>
      </c>
      <c r="J94" s="32">
        <v>618886.35</v>
      </c>
      <c r="K94" s="32">
        <f t="shared" si="7"/>
        <v>51096.349999999977</v>
      </c>
      <c r="L94" s="32">
        <v>618886.35</v>
      </c>
      <c r="M94" s="39">
        <f t="shared" si="8"/>
        <v>669982.69999999995</v>
      </c>
    </row>
    <row r="95" spans="1:13" ht="26.25" customHeight="1">
      <c r="A95" s="22">
        <f t="shared" si="9"/>
        <v>88</v>
      </c>
      <c r="B95" s="55" t="s">
        <v>22</v>
      </c>
      <c r="C95" s="55"/>
      <c r="D95" s="48" t="s">
        <v>126</v>
      </c>
      <c r="E95" s="25"/>
      <c r="F95" s="32">
        <v>154893.25</v>
      </c>
      <c r="G95" s="32">
        <v>154893.25</v>
      </c>
      <c r="H95" s="32"/>
      <c r="I95" s="32">
        <f t="shared" si="6"/>
        <v>154893.25</v>
      </c>
      <c r="J95" s="32">
        <v>154893.25</v>
      </c>
      <c r="K95" s="32">
        <f t="shared" si="7"/>
        <v>0</v>
      </c>
      <c r="L95" s="32">
        <v>154893.25</v>
      </c>
      <c r="M95" s="39">
        <f t="shared" si="8"/>
        <v>154893.25</v>
      </c>
    </row>
    <row r="96" spans="1:13" ht="23.5" customHeight="1">
      <c r="A96" s="22">
        <f t="shared" si="9"/>
        <v>89</v>
      </c>
      <c r="B96" s="55" t="s">
        <v>239</v>
      </c>
      <c r="C96" s="55"/>
      <c r="D96" s="48" t="s">
        <v>240</v>
      </c>
      <c r="E96" s="25" t="s">
        <v>241</v>
      </c>
      <c r="F96" s="32">
        <v>347917.5</v>
      </c>
      <c r="G96" s="32">
        <v>330521.63</v>
      </c>
      <c r="H96" s="32"/>
      <c r="I96" s="32">
        <f t="shared" si="6"/>
        <v>330521.63</v>
      </c>
      <c r="J96" s="32">
        <v>330521.63</v>
      </c>
      <c r="K96" s="32">
        <f t="shared" si="7"/>
        <v>0</v>
      </c>
      <c r="L96" s="32">
        <v>121771.13</v>
      </c>
      <c r="M96" s="39">
        <f t="shared" si="8"/>
        <v>121771.13</v>
      </c>
    </row>
    <row r="97" spans="1:13" ht="23.5" customHeight="1">
      <c r="A97" s="22">
        <f t="shared" si="9"/>
        <v>90</v>
      </c>
      <c r="B97" s="55" t="s">
        <v>242</v>
      </c>
      <c r="C97" s="55"/>
      <c r="D97" s="48" t="s">
        <v>243</v>
      </c>
      <c r="E97" s="25" t="s">
        <v>244</v>
      </c>
      <c r="F97" s="32">
        <v>257396</v>
      </c>
      <c r="G97" s="32">
        <v>154437.6</v>
      </c>
      <c r="H97" s="32"/>
      <c r="I97" s="32">
        <f t="shared" si="6"/>
        <v>154437.6</v>
      </c>
      <c r="J97" s="32">
        <v>154437.6</v>
      </c>
      <c r="K97" s="32">
        <f t="shared" si="7"/>
        <v>0</v>
      </c>
      <c r="L97" s="32"/>
      <c r="M97" s="39">
        <f t="shared" si="8"/>
        <v>0</v>
      </c>
    </row>
    <row r="98" spans="1:13" ht="26.25" customHeight="1">
      <c r="A98" s="22">
        <f t="shared" si="9"/>
        <v>91</v>
      </c>
      <c r="B98" s="55" t="s">
        <v>245</v>
      </c>
      <c r="C98" s="55"/>
      <c r="D98" s="48" t="s">
        <v>243</v>
      </c>
      <c r="E98" s="25" t="s">
        <v>246</v>
      </c>
      <c r="F98" s="32">
        <v>723975</v>
      </c>
      <c r="G98" s="32">
        <v>579180</v>
      </c>
      <c r="H98" s="32"/>
      <c r="I98" s="32">
        <f t="shared" si="6"/>
        <v>579180</v>
      </c>
      <c r="J98" s="32">
        <v>579180</v>
      </c>
      <c r="K98" s="32">
        <f t="shared" si="7"/>
        <v>0</v>
      </c>
      <c r="L98" s="32">
        <v>579180</v>
      </c>
      <c r="M98" s="39">
        <f t="shared" si="8"/>
        <v>579180</v>
      </c>
    </row>
    <row r="99" spans="1:13" s="7" customFormat="1" ht="26.25" customHeight="1">
      <c r="A99" s="22">
        <f t="shared" si="9"/>
        <v>92</v>
      </c>
      <c r="B99" s="60" t="s">
        <v>247</v>
      </c>
      <c r="C99" s="60"/>
      <c r="D99" s="18" t="s">
        <v>51</v>
      </c>
      <c r="E99" s="19"/>
      <c r="F99" s="32">
        <v>14419.52</v>
      </c>
      <c r="G99" s="32">
        <v>14419.52</v>
      </c>
      <c r="H99" s="41"/>
      <c r="I99" s="32">
        <f t="shared" si="6"/>
        <v>14419.52</v>
      </c>
      <c r="J99" s="32"/>
      <c r="K99" s="32">
        <f t="shared" si="7"/>
        <v>14419.52</v>
      </c>
      <c r="L99" s="32"/>
      <c r="M99" s="39">
        <f t="shared" si="8"/>
        <v>14419.52</v>
      </c>
    </row>
    <row r="100" spans="1:13" s="7" customFormat="1" ht="26.25" customHeight="1">
      <c r="A100" s="22">
        <f t="shared" si="9"/>
        <v>93</v>
      </c>
      <c r="B100" s="62" t="s">
        <v>248</v>
      </c>
      <c r="C100" s="62"/>
      <c r="D100" s="18" t="s">
        <v>249</v>
      </c>
      <c r="E100" s="19"/>
      <c r="F100" s="32">
        <v>368550</v>
      </c>
      <c r="G100" s="32">
        <v>368550</v>
      </c>
      <c r="H100" s="41"/>
      <c r="I100" s="32">
        <f t="shared" si="6"/>
        <v>368550</v>
      </c>
      <c r="J100" s="32"/>
      <c r="K100" s="32">
        <f t="shared" si="7"/>
        <v>368550</v>
      </c>
      <c r="L100" s="32"/>
      <c r="M100" s="39">
        <f t="shared" si="8"/>
        <v>368550</v>
      </c>
    </row>
    <row r="101" spans="1:13" s="11" customFormat="1" ht="21.75" customHeight="1">
      <c r="A101" s="23" t="s">
        <v>364</v>
      </c>
      <c r="B101" s="61" t="s">
        <v>250</v>
      </c>
      <c r="C101" s="61"/>
      <c r="D101" s="61"/>
      <c r="E101" s="21"/>
      <c r="F101" s="31">
        <v>23228318.289999999</v>
      </c>
      <c r="G101" s="31">
        <f>25672589.38-1556.55</f>
        <v>25671032.829999998</v>
      </c>
      <c r="H101" s="31">
        <v>0</v>
      </c>
      <c r="I101" s="31">
        <f t="shared" si="6"/>
        <v>25671032.829999998</v>
      </c>
      <c r="J101" s="31">
        <v>20866963.32</v>
      </c>
      <c r="K101" s="31">
        <f t="shared" si="7"/>
        <v>4804069.5099999979</v>
      </c>
      <c r="L101" s="31">
        <v>8591350.3100000005</v>
      </c>
      <c r="M101" s="42">
        <f t="shared" si="8"/>
        <v>13395419.819999998</v>
      </c>
    </row>
    <row r="102" spans="1:13" ht="26.25" customHeight="1">
      <c r="A102" s="22">
        <v>94</v>
      </c>
      <c r="B102" s="55" t="s">
        <v>251</v>
      </c>
      <c r="C102" s="55"/>
      <c r="D102" s="48" t="s">
        <v>252</v>
      </c>
      <c r="E102" s="19" t="s">
        <v>253</v>
      </c>
      <c r="F102" s="32">
        <v>735746</v>
      </c>
      <c r="G102" s="32">
        <v>528000</v>
      </c>
      <c r="H102" s="32"/>
      <c r="I102" s="32">
        <f t="shared" si="6"/>
        <v>528000</v>
      </c>
      <c r="J102" s="32">
        <v>505927.62</v>
      </c>
      <c r="K102" s="32">
        <f t="shared" si="7"/>
        <v>22072.380000000005</v>
      </c>
      <c r="L102" s="32">
        <v>505927.62</v>
      </c>
      <c r="M102" s="39">
        <f t="shared" si="8"/>
        <v>528000</v>
      </c>
    </row>
    <row r="103" spans="1:13" ht="26.25" customHeight="1">
      <c r="A103" s="22">
        <f>A102+1</f>
        <v>95</v>
      </c>
      <c r="B103" s="55" t="s">
        <v>254</v>
      </c>
      <c r="C103" s="55"/>
      <c r="D103" s="48" t="s">
        <v>252</v>
      </c>
      <c r="E103" s="19"/>
      <c r="F103" s="32">
        <v>35075.4</v>
      </c>
      <c r="G103" s="32">
        <v>35075.4</v>
      </c>
      <c r="H103" s="32"/>
      <c r="I103" s="32">
        <f t="shared" si="6"/>
        <v>35075.4</v>
      </c>
      <c r="J103" s="32"/>
      <c r="K103" s="32">
        <f t="shared" si="7"/>
        <v>35075.4</v>
      </c>
      <c r="L103" s="32"/>
      <c r="M103" s="39">
        <f t="shared" si="8"/>
        <v>35075.4</v>
      </c>
    </row>
    <row r="104" spans="1:13" ht="26.25" customHeight="1">
      <c r="A104" s="22">
        <f t="shared" ref="A104:A126" si="10">A103+1</f>
        <v>96</v>
      </c>
      <c r="B104" s="55" t="s">
        <v>25</v>
      </c>
      <c r="C104" s="55"/>
      <c r="D104" s="48" t="s">
        <v>255</v>
      </c>
      <c r="E104" s="19" t="s">
        <v>256</v>
      </c>
      <c r="F104" s="32"/>
      <c r="G104" s="32">
        <v>175000</v>
      </c>
      <c r="H104" s="32"/>
      <c r="I104" s="32">
        <f t="shared" si="6"/>
        <v>175000</v>
      </c>
      <c r="J104" s="32">
        <v>175000</v>
      </c>
      <c r="K104" s="32">
        <f t="shared" si="7"/>
        <v>0</v>
      </c>
      <c r="L104" s="32"/>
      <c r="M104" s="39">
        <f t="shared" si="8"/>
        <v>0</v>
      </c>
    </row>
    <row r="105" spans="1:13" s="7" customFormat="1" ht="26.25" customHeight="1">
      <c r="A105" s="22">
        <f t="shared" si="10"/>
        <v>97</v>
      </c>
      <c r="B105" s="55" t="s">
        <v>257</v>
      </c>
      <c r="C105" s="55"/>
      <c r="D105" s="18" t="s">
        <v>258</v>
      </c>
      <c r="E105" s="19"/>
      <c r="F105" s="32">
        <v>21106.799999999999</v>
      </c>
      <c r="G105" s="32">
        <v>21106.799999999999</v>
      </c>
      <c r="H105" s="41"/>
      <c r="I105" s="32">
        <f t="shared" si="6"/>
        <v>21106.799999999999</v>
      </c>
      <c r="J105" s="32"/>
      <c r="K105" s="32">
        <f t="shared" si="7"/>
        <v>21106.799999999999</v>
      </c>
      <c r="L105" s="32"/>
      <c r="M105" s="39">
        <f t="shared" si="8"/>
        <v>21106.799999999999</v>
      </c>
    </row>
    <row r="106" spans="1:13" ht="26.25" customHeight="1">
      <c r="A106" s="22">
        <f t="shared" si="10"/>
        <v>98</v>
      </c>
      <c r="B106" s="55" t="s">
        <v>259</v>
      </c>
      <c r="C106" s="55"/>
      <c r="D106" s="48" t="s">
        <v>260</v>
      </c>
      <c r="E106" s="19" t="s">
        <v>261</v>
      </c>
      <c r="F106" s="32">
        <v>1589894</v>
      </c>
      <c r="G106" s="32">
        <v>187909.24</v>
      </c>
      <c r="H106" s="32"/>
      <c r="I106" s="32">
        <f t="shared" si="6"/>
        <v>187909.24</v>
      </c>
      <c r="J106" s="32">
        <v>187909.24</v>
      </c>
      <c r="K106" s="32">
        <f t="shared" si="7"/>
        <v>0</v>
      </c>
      <c r="L106" s="32">
        <v>129183.79</v>
      </c>
      <c r="M106" s="39">
        <f t="shared" si="8"/>
        <v>129183.79</v>
      </c>
    </row>
    <row r="107" spans="1:13" ht="26.25" customHeight="1">
      <c r="A107" s="22">
        <f t="shared" si="10"/>
        <v>99</v>
      </c>
      <c r="B107" s="55" t="s">
        <v>262</v>
      </c>
      <c r="C107" s="55"/>
      <c r="D107" s="48" t="s">
        <v>260</v>
      </c>
      <c r="E107" s="19" t="s">
        <v>263</v>
      </c>
      <c r="F107" s="32">
        <v>7667646.5800000001</v>
      </c>
      <c r="G107" s="32">
        <v>7637538.0199999996</v>
      </c>
      <c r="H107" s="32"/>
      <c r="I107" s="32">
        <f t="shared" si="6"/>
        <v>7637538.0199999996</v>
      </c>
      <c r="J107" s="32">
        <v>7637538.0199999996</v>
      </c>
      <c r="K107" s="32">
        <f t="shared" si="7"/>
        <v>0</v>
      </c>
      <c r="L107" s="32">
        <v>7637538.0199999996</v>
      </c>
      <c r="M107" s="39">
        <f t="shared" si="8"/>
        <v>7637538.0199999996</v>
      </c>
    </row>
    <row r="108" spans="1:13" ht="26.25" customHeight="1">
      <c r="A108" s="22">
        <f t="shared" si="10"/>
        <v>100</v>
      </c>
      <c r="B108" s="55" t="s">
        <v>264</v>
      </c>
      <c r="C108" s="55"/>
      <c r="D108" s="48" t="s">
        <v>265</v>
      </c>
      <c r="E108" s="19" t="s">
        <v>266</v>
      </c>
      <c r="F108" s="32">
        <v>1608609</v>
      </c>
      <c r="G108" s="32">
        <v>291704.99</v>
      </c>
      <c r="H108" s="32"/>
      <c r="I108" s="32">
        <f t="shared" si="6"/>
        <v>291704.99</v>
      </c>
      <c r="J108" s="32">
        <v>291704.99</v>
      </c>
      <c r="K108" s="32">
        <f t="shared" si="7"/>
        <v>0</v>
      </c>
      <c r="L108" s="32">
        <v>260450.88</v>
      </c>
      <c r="M108" s="39">
        <f t="shared" si="8"/>
        <v>260450.88</v>
      </c>
    </row>
    <row r="109" spans="1:13" ht="26.25" customHeight="1">
      <c r="A109" s="22">
        <f t="shared" si="10"/>
        <v>101</v>
      </c>
      <c r="B109" s="55" t="s">
        <v>267</v>
      </c>
      <c r="C109" s="55"/>
      <c r="D109" s="48" t="s">
        <v>129</v>
      </c>
      <c r="E109" s="19" t="s">
        <v>268</v>
      </c>
      <c r="F109" s="32">
        <v>27500</v>
      </c>
      <c r="G109" s="32">
        <v>27500</v>
      </c>
      <c r="H109" s="32"/>
      <c r="I109" s="32">
        <f t="shared" si="6"/>
        <v>27500</v>
      </c>
      <c r="J109" s="32">
        <v>27500</v>
      </c>
      <c r="K109" s="32">
        <f t="shared" si="7"/>
        <v>0</v>
      </c>
      <c r="L109" s="32">
        <v>27500</v>
      </c>
      <c r="M109" s="39">
        <f t="shared" si="8"/>
        <v>27500</v>
      </c>
    </row>
    <row r="110" spans="1:13" ht="26.25" customHeight="1">
      <c r="A110" s="22">
        <f t="shared" si="10"/>
        <v>102</v>
      </c>
      <c r="B110" s="55" t="s">
        <v>26</v>
      </c>
      <c r="C110" s="55"/>
      <c r="D110" s="48" t="s">
        <v>269</v>
      </c>
      <c r="E110" s="19" t="s">
        <v>270</v>
      </c>
      <c r="F110" s="32">
        <v>1678</v>
      </c>
      <c r="G110" s="32">
        <v>1678</v>
      </c>
      <c r="H110" s="32"/>
      <c r="I110" s="32">
        <f t="shared" si="6"/>
        <v>1678</v>
      </c>
      <c r="J110" s="32">
        <v>1678</v>
      </c>
      <c r="K110" s="32">
        <f t="shared" si="7"/>
        <v>0</v>
      </c>
      <c r="L110" s="32"/>
      <c r="M110" s="39">
        <f t="shared" si="8"/>
        <v>0</v>
      </c>
    </row>
    <row r="111" spans="1:13" ht="26.25" customHeight="1">
      <c r="A111" s="22">
        <f t="shared" si="10"/>
        <v>103</v>
      </c>
      <c r="B111" s="55" t="s">
        <v>28</v>
      </c>
      <c r="C111" s="55"/>
      <c r="D111" s="48" t="s">
        <v>271</v>
      </c>
      <c r="E111" s="19" t="s">
        <v>272</v>
      </c>
      <c r="F111" s="32"/>
      <c r="G111" s="32">
        <v>297479.09999999998</v>
      </c>
      <c r="H111" s="32"/>
      <c r="I111" s="32">
        <f t="shared" si="6"/>
        <v>297479.09999999998</v>
      </c>
      <c r="J111" s="32">
        <v>297479.09999999998</v>
      </c>
      <c r="K111" s="32">
        <f t="shared" si="7"/>
        <v>0</v>
      </c>
      <c r="L111" s="32"/>
      <c r="M111" s="39">
        <f t="shared" si="8"/>
        <v>0</v>
      </c>
    </row>
    <row r="112" spans="1:13" ht="26.25" customHeight="1">
      <c r="A112" s="22">
        <f t="shared" si="10"/>
        <v>104</v>
      </c>
      <c r="B112" s="55" t="s">
        <v>31</v>
      </c>
      <c r="C112" s="55"/>
      <c r="D112" s="48" t="s">
        <v>273</v>
      </c>
      <c r="E112" s="19" t="s">
        <v>274</v>
      </c>
      <c r="F112" s="32">
        <v>0</v>
      </c>
      <c r="G112" s="32">
        <v>9147746</v>
      </c>
      <c r="H112" s="32"/>
      <c r="I112" s="32">
        <f t="shared" si="6"/>
        <v>9147746</v>
      </c>
      <c r="J112" s="32">
        <v>9147746</v>
      </c>
      <c r="K112" s="32">
        <f t="shared" si="7"/>
        <v>0</v>
      </c>
      <c r="L112" s="32"/>
      <c r="M112" s="39">
        <f t="shared" si="8"/>
        <v>0</v>
      </c>
    </row>
    <row r="113" spans="1:13" ht="26.25" customHeight="1">
      <c r="A113" s="22">
        <f t="shared" si="10"/>
        <v>105</v>
      </c>
      <c r="B113" s="55" t="s">
        <v>32</v>
      </c>
      <c r="C113" s="55"/>
      <c r="D113" s="48" t="s">
        <v>69</v>
      </c>
      <c r="E113" s="19" t="s">
        <v>275</v>
      </c>
      <c r="F113" s="32">
        <v>128000</v>
      </c>
      <c r="G113" s="32">
        <v>128000</v>
      </c>
      <c r="H113" s="32"/>
      <c r="I113" s="32">
        <f t="shared" si="6"/>
        <v>128000</v>
      </c>
      <c r="J113" s="32">
        <v>128000</v>
      </c>
      <c r="K113" s="32">
        <f t="shared" si="7"/>
        <v>0</v>
      </c>
      <c r="L113" s="32"/>
      <c r="M113" s="39">
        <f t="shared" si="8"/>
        <v>0</v>
      </c>
    </row>
    <row r="114" spans="1:13" ht="26.25" customHeight="1">
      <c r="A114" s="22">
        <f t="shared" si="10"/>
        <v>106</v>
      </c>
      <c r="B114" s="55" t="s">
        <v>33</v>
      </c>
      <c r="C114" s="55"/>
      <c r="D114" s="48" t="s">
        <v>276</v>
      </c>
      <c r="E114" s="19" t="s">
        <v>277</v>
      </c>
      <c r="F114" s="32">
        <v>19784</v>
      </c>
      <c r="G114" s="32">
        <v>19784</v>
      </c>
      <c r="H114" s="32"/>
      <c r="I114" s="32">
        <f t="shared" si="6"/>
        <v>19784</v>
      </c>
      <c r="J114" s="32">
        <v>19784</v>
      </c>
      <c r="K114" s="32">
        <f t="shared" si="7"/>
        <v>0</v>
      </c>
      <c r="L114" s="32"/>
      <c r="M114" s="39">
        <f t="shared" si="8"/>
        <v>0</v>
      </c>
    </row>
    <row r="115" spans="1:13" ht="26.25" customHeight="1">
      <c r="A115" s="22">
        <f t="shared" si="10"/>
        <v>107</v>
      </c>
      <c r="B115" s="55" t="s">
        <v>34</v>
      </c>
      <c r="C115" s="55"/>
      <c r="D115" s="48" t="s">
        <v>276</v>
      </c>
      <c r="E115" s="19" t="s">
        <v>278</v>
      </c>
      <c r="F115" s="32">
        <v>3573.76</v>
      </c>
      <c r="G115" s="32">
        <v>3573.76</v>
      </c>
      <c r="H115" s="32"/>
      <c r="I115" s="32">
        <f t="shared" si="6"/>
        <v>3573.76</v>
      </c>
      <c r="J115" s="32">
        <v>3573.76</v>
      </c>
      <c r="K115" s="32">
        <f t="shared" si="7"/>
        <v>0</v>
      </c>
      <c r="L115" s="32"/>
      <c r="M115" s="39">
        <f t="shared" si="8"/>
        <v>0</v>
      </c>
    </row>
    <row r="116" spans="1:13" ht="26.25" customHeight="1">
      <c r="A116" s="22">
        <f t="shared" si="10"/>
        <v>108</v>
      </c>
      <c r="B116" s="55" t="s">
        <v>35</v>
      </c>
      <c r="C116" s="55"/>
      <c r="D116" s="48" t="s">
        <v>276</v>
      </c>
      <c r="E116" s="19" t="s">
        <v>279</v>
      </c>
      <c r="F116" s="32">
        <v>0</v>
      </c>
      <c r="G116" s="32">
        <v>116906</v>
      </c>
      <c r="H116" s="32"/>
      <c r="I116" s="32">
        <f t="shared" si="6"/>
        <v>116906</v>
      </c>
      <c r="J116" s="32">
        <v>116906</v>
      </c>
      <c r="K116" s="32">
        <f t="shared" si="7"/>
        <v>0</v>
      </c>
      <c r="L116" s="32"/>
      <c r="M116" s="39">
        <f t="shared" si="8"/>
        <v>0</v>
      </c>
    </row>
    <row r="117" spans="1:13" ht="26.25" customHeight="1">
      <c r="A117" s="22">
        <f t="shared" si="10"/>
        <v>109</v>
      </c>
      <c r="B117" s="55" t="s">
        <v>280</v>
      </c>
      <c r="C117" s="55"/>
      <c r="D117" s="48" t="s">
        <v>281</v>
      </c>
      <c r="E117" s="19" t="s">
        <v>282</v>
      </c>
      <c r="F117" s="32">
        <v>78000</v>
      </c>
      <c r="G117" s="32">
        <v>78000</v>
      </c>
      <c r="H117" s="32"/>
      <c r="I117" s="32">
        <f t="shared" si="6"/>
        <v>78000</v>
      </c>
      <c r="J117" s="32">
        <v>78000</v>
      </c>
      <c r="K117" s="32">
        <f t="shared" si="7"/>
        <v>0</v>
      </c>
      <c r="L117" s="32"/>
      <c r="M117" s="39">
        <f t="shared" si="8"/>
        <v>0</v>
      </c>
    </row>
    <row r="118" spans="1:13" ht="26.25" customHeight="1">
      <c r="A118" s="22">
        <f t="shared" si="10"/>
        <v>110</v>
      </c>
      <c r="B118" s="55" t="s">
        <v>283</v>
      </c>
      <c r="C118" s="55"/>
      <c r="D118" s="48" t="s">
        <v>284</v>
      </c>
      <c r="E118" s="19" t="s">
        <v>285</v>
      </c>
      <c r="F118" s="32">
        <v>79000</v>
      </c>
      <c r="G118" s="32">
        <v>79000</v>
      </c>
      <c r="H118" s="32"/>
      <c r="I118" s="32">
        <f t="shared" ref="I118:J165" si="11">G118-H118</f>
        <v>79000</v>
      </c>
      <c r="J118" s="32">
        <v>79000</v>
      </c>
      <c r="K118" s="32">
        <f t="shared" ref="K118:K165" si="12">I118-J118</f>
        <v>0</v>
      </c>
      <c r="L118" s="32"/>
      <c r="M118" s="39">
        <f t="shared" ref="M118:M166" si="13">K118+L118</f>
        <v>0</v>
      </c>
    </row>
    <row r="119" spans="1:13" ht="29" customHeight="1">
      <c r="A119" s="22">
        <f t="shared" si="10"/>
        <v>111</v>
      </c>
      <c r="B119" s="55" t="s">
        <v>286</v>
      </c>
      <c r="C119" s="55"/>
      <c r="D119" s="48" t="s">
        <v>287</v>
      </c>
      <c r="E119" s="19" t="s">
        <v>288</v>
      </c>
      <c r="F119" s="32">
        <v>37000</v>
      </c>
      <c r="G119" s="32">
        <v>37000</v>
      </c>
      <c r="H119" s="32"/>
      <c r="I119" s="32">
        <f t="shared" si="11"/>
        <v>37000</v>
      </c>
      <c r="J119" s="32">
        <v>37000</v>
      </c>
      <c r="K119" s="32">
        <f t="shared" si="12"/>
        <v>0</v>
      </c>
      <c r="L119" s="32"/>
      <c r="M119" s="39">
        <f t="shared" si="13"/>
        <v>0</v>
      </c>
    </row>
    <row r="120" spans="1:13" s="7" customFormat="1" ht="41.25" customHeight="1">
      <c r="A120" s="22">
        <f t="shared" si="10"/>
        <v>112</v>
      </c>
      <c r="B120" s="55" t="s">
        <v>289</v>
      </c>
      <c r="C120" s="55"/>
      <c r="D120" s="18" t="s">
        <v>290</v>
      </c>
      <c r="E120" s="19"/>
      <c r="F120" s="32">
        <v>9450000</v>
      </c>
      <c r="G120" s="32">
        <v>2684528.04</v>
      </c>
      <c r="H120" s="41"/>
      <c r="I120" s="32">
        <f t="shared" si="11"/>
        <v>2684528.04</v>
      </c>
      <c r="J120" s="32"/>
      <c r="K120" s="32">
        <f t="shared" si="12"/>
        <v>2684528.04</v>
      </c>
      <c r="L120" s="32"/>
      <c r="M120" s="39">
        <f t="shared" si="13"/>
        <v>2684528.04</v>
      </c>
    </row>
    <row r="121" spans="1:13" ht="29" customHeight="1">
      <c r="A121" s="22">
        <f t="shared" si="10"/>
        <v>113</v>
      </c>
      <c r="B121" s="55" t="s">
        <v>291</v>
      </c>
      <c r="C121" s="55"/>
      <c r="D121" s="48" t="s">
        <v>292</v>
      </c>
      <c r="E121" s="19"/>
      <c r="F121" s="32">
        <v>323311.67</v>
      </c>
      <c r="G121" s="32">
        <v>323311.67</v>
      </c>
      <c r="H121" s="32"/>
      <c r="I121" s="32">
        <f t="shared" si="11"/>
        <v>323311.67</v>
      </c>
      <c r="J121" s="32"/>
      <c r="K121" s="32">
        <f t="shared" si="12"/>
        <v>323311.67</v>
      </c>
      <c r="L121" s="32"/>
      <c r="M121" s="39">
        <f t="shared" si="13"/>
        <v>323311.67</v>
      </c>
    </row>
    <row r="122" spans="1:13" s="7" customFormat="1" ht="26.25" customHeight="1">
      <c r="A122" s="22">
        <f t="shared" si="10"/>
        <v>114</v>
      </c>
      <c r="B122" s="60" t="s">
        <v>293</v>
      </c>
      <c r="C122" s="60"/>
      <c r="D122" s="18" t="s">
        <v>294</v>
      </c>
      <c r="E122" s="19"/>
      <c r="F122" s="32">
        <v>420516.84</v>
      </c>
      <c r="G122" s="32">
        <v>420516.84</v>
      </c>
      <c r="H122" s="41"/>
      <c r="I122" s="32">
        <f t="shared" si="11"/>
        <v>420516.84</v>
      </c>
      <c r="J122" s="32"/>
      <c r="K122" s="32">
        <f t="shared" si="12"/>
        <v>420516.84</v>
      </c>
      <c r="L122" s="32"/>
      <c r="M122" s="39">
        <f t="shared" si="13"/>
        <v>420516.84</v>
      </c>
    </row>
    <row r="123" spans="1:13" ht="26.25" customHeight="1">
      <c r="A123" s="22">
        <f t="shared" si="10"/>
        <v>115</v>
      </c>
      <c r="B123" s="55" t="s">
        <v>295</v>
      </c>
      <c r="C123" s="55"/>
      <c r="D123" s="48" t="s">
        <v>296</v>
      </c>
      <c r="E123" s="19" t="s">
        <v>297</v>
      </c>
      <c r="F123" s="32">
        <v>30750</v>
      </c>
      <c r="G123" s="32">
        <v>30750</v>
      </c>
      <c r="H123" s="32"/>
      <c r="I123" s="32">
        <f t="shared" si="11"/>
        <v>30750</v>
      </c>
      <c r="J123" s="32">
        <v>30750</v>
      </c>
      <c r="K123" s="32">
        <f t="shared" si="12"/>
        <v>0</v>
      </c>
      <c r="L123" s="32">
        <v>30750</v>
      </c>
      <c r="M123" s="39">
        <f t="shared" si="13"/>
        <v>30750</v>
      </c>
    </row>
    <row r="124" spans="1:13" s="7" customFormat="1" ht="26.25" customHeight="1">
      <c r="A124" s="22">
        <f t="shared" si="10"/>
        <v>116</v>
      </c>
      <c r="B124" s="60" t="s">
        <v>298</v>
      </c>
      <c r="C124" s="60"/>
      <c r="D124" s="51" t="s">
        <v>299</v>
      </c>
      <c r="E124" s="19"/>
      <c r="F124" s="32">
        <v>397556</v>
      </c>
      <c r="G124" s="32">
        <v>395999.45</v>
      </c>
      <c r="H124" s="41"/>
      <c r="I124" s="32">
        <f t="shared" si="11"/>
        <v>395999.45</v>
      </c>
      <c r="J124" s="32"/>
      <c r="K124" s="32">
        <f t="shared" si="12"/>
        <v>395999.45</v>
      </c>
      <c r="L124" s="32"/>
      <c r="M124" s="39">
        <f t="shared" si="13"/>
        <v>395999.45</v>
      </c>
    </row>
    <row r="125" spans="1:13" s="7" customFormat="1" ht="26.25" customHeight="1">
      <c r="A125" s="22">
        <f t="shared" si="10"/>
        <v>117</v>
      </c>
      <c r="B125" s="60" t="s">
        <v>300</v>
      </c>
      <c r="C125" s="60"/>
      <c r="D125" s="18" t="s">
        <v>294</v>
      </c>
      <c r="E125" s="19"/>
      <c r="F125" s="32">
        <v>573570.24</v>
      </c>
      <c r="G125" s="32">
        <v>573570.24</v>
      </c>
      <c r="H125" s="41"/>
      <c r="I125" s="32">
        <f t="shared" si="11"/>
        <v>573570.24</v>
      </c>
      <c r="J125" s="32"/>
      <c r="K125" s="32">
        <f t="shared" si="12"/>
        <v>573570.24</v>
      </c>
      <c r="L125" s="32"/>
      <c r="M125" s="39">
        <f t="shared" si="13"/>
        <v>573570.24</v>
      </c>
    </row>
    <row r="126" spans="1:13" s="7" customFormat="1" ht="25.5" customHeight="1">
      <c r="A126" s="22">
        <f t="shared" si="10"/>
        <v>118</v>
      </c>
      <c r="B126" s="55" t="s">
        <v>29</v>
      </c>
      <c r="C126" s="55"/>
      <c r="D126" s="18"/>
      <c r="E126" s="19"/>
      <c r="F126" s="32"/>
      <c r="G126" s="32">
        <v>2429355.2799999998</v>
      </c>
      <c r="H126" s="41"/>
      <c r="I126" s="32">
        <f t="shared" si="11"/>
        <v>2429355.2799999998</v>
      </c>
      <c r="J126" s="32">
        <v>2101466.59</v>
      </c>
      <c r="K126" s="32">
        <f t="shared" si="12"/>
        <v>327888.68999999994</v>
      </c>
      <c r="L126" s="32"/>
      <c r="M126" s="39">
        <f t="shared" si="13"/>
        <v>327888.68999999994</v>
      </c>
    </row>
    <row r="127" spans="1:13" s="11" customFormat="1" ht="26.25" customHeight="1">
      <c r="A127" s="23" t="s">
        <v>365</v>
      </c>
      <c r="B127" s="61" t="s">
        <v>366</v>
      </c>
      <c r="C127" s="61"/>
      <c r="D127" s="61"/>
      <c r="E127" s="21"/>
      <c r="F127" s="31">
        <v>3483502.48</v>
      </c>
      <c r="G127" s="31">
        <f>G129+G130+G128</f>
        <v>6777746.5099999998</v>
      </c>
      <c r="H127" s="31">
        <f t="shared" ref="H127:I127" si="14">H129+H130</f>
        <v>0</v>
      </c>
      <c r="I127" s="31">
        <f t="shared" si="11"/>
        <v>6777746.5099999998</v>
      </c>
      <c r="J127" s="31">
        <f>J129+J130+J128</f>
        <v>4226331.45</v>
      </c>
      <c r="K127" s="31">
        <f>K129+K130+K128</f>
        <v>2551415.06</v>
      </c>
      <c r="L127" s="31">
        <f>L129+L130+L128</f>
        <v>1377496.5</v>
      </c>
      <c r="M127" s="31">
        <f>M129+M130+M128</f>
        <v>3928911.56</v>
      </c>
    </row>
    <row r="128" spans="1:13" s="11" customFormat="1" ht="26.25" customHeight="1">
      <c r="A128" s="22">
        <v>119</v>
      </c>
      <c r="B128" s="57" t="s">
        <v>376</v>
      </c>
      <c r="C128" s="57"/>
      <c r="D128" s="52"/>
      <c r="E128" s="21"/>
      <c r="F128" s="31"/>
      <c r="G128" s="32">
        <v>2669504.87</v>
      </c>
      <c r="H128" s="31"/>
      <c r="I128" s="32">
        <f>G128</f>
        <v>2669504.87</v>
      </c>
      <c r="J128" s="32">
        <v>2669504.87</v>
      </c>
      <c r="K128" s="31"/>
      <c r="L128" s="31"/>
      <c r="M128" s="76"/>
    </row>
    <row r="129" spans="1:15" s="11" customFormat="1" ht="26.25" customHeight="1">
      <c r="A129" s="22">
        <v>120</v>
      </c>
      <c r="B129" s="57" t="s">
        <v>37</v>
      </c>
      <c r="C129" s="57"/>
      <c r="D129" s="47"/>
      <c r="E129" s="21"/>
      <c r="F129" s="32"/>
      <c r="G129" s="32">
        <v>301134.5</v>
      </c>
      <c r="H129" s="32"/>
      <c r="I129" s="32">
        <v>301134.5</v>
      </c>
      <c r="J129" s="32">
        <v>192898.5</v>
      </c>
      <c r="K129" s="32">
        <v>108236</v>
      </c>
      <c r="L129" s="32">
        <v>192898.5</v>
      </c>
      <c r="M129" s="39">
        <f t="shared" si="13"/>
        <v>301134.5</v>
      </c>
      <c r="N129" s="53">
        <f>I129-M129</f>
        <v>0</v>
      </c>
      <c r="O129" s="54">
        <v>12872383.890000001</v>
      </c>
    </row>
    <row r="130" spans="1:15" s="11" customFormat="1" ht="26.25" customHeight="1">
      <c r="A130" s="22">
        <v>121</v>
      </c>
      <c r="B130" s="57" t="s">
        <v>375</v>
      </c>
      <c r="C130" s="57"/>
      <c r="D130" s="47"/>
      <c r="E130" s="21"/>
      <c r="F130" s="32"/>
      <c r="G130" s="32">
        <v>3807107.14</v>
      </c>
      <c r="H130" s="32"/>
      <c r="I130" s="32">
        <f t="shared" si="11"/>
        <v>3807107.14</v>
      </c>
      <c r="J130" s="32">
        <v>1363928.08</v>
      </c>
      <c r="K130" s="32">
        <f t="shared" si="12"/>
        <v>2443179.06</v>
      </c>
      <c r="L130" s="32">
        <v>1184598</v>
      </c>
      <c r="M130" s="39">
        <f t="shared" si="13"/>
        <v>3627777.06</v>
      </c>
    </row>
    <row r="131" spans="1:15" s="11" customFormat="1" ht="26.25" customHeight="1">
      <c r="A131" s="23" t="s">
        <v>368</v>
      </c>
      <c r="B131" s="59" t="s">
        <v>367</v>
      </c>
      <c r="C131" s="59"/>
      <c r="D131" s="47"/>
      <c r="E131" s="21"/>
      <c r="F131" s="31"/>
      <c r="G131" s="31"/>
      <c r="H131" s="31"/>
      <c r="I131" s="31">
        <f t="shared" si="11"/>
        <v>0</v>
      </c>
      <c r="J131" s="31"/>
      <c r="K131" s="31">
        <f t="shared" si="12"/>
        <v>0</v>
      </c>
      <c r="L131" s="31"/>
      <c r="M131" s="42">
        <f t="shared" si="13"/>
        <v>0</v>
      </c>
    </row>
    <row r="132" spans="1:15" ht="26.25" customHeight="1">
      <c r="A132" s="22">
        <v>1</v>
      </c>
      <c r="B132" s="55" t="s">
        <v>301</v>
      </c>
      <c r="C132" s="55"/>
      <c r="D132" s="48" t="s">
        <v>117</v>
      </c>
      <c r="E132" s="25"/>
      <c r="F132" s="32"/>
      <c r="G132" s="32">
        <v>210164.5</v>
      </c>
      <c r="H132" s="32"/>
      <c r="I132" s="32">
        <f t="shared" si="11"/>
        <v>210164.5</v>
      </c>
      <c r="J132" s="32">
        <v>180897.5</v>
      </c>
      <c r="K132" s="32">
        <f t="shared" si="12"/>
        <v>29267</v>
      </c>
      <c r="L132" s="32">
        <v>180897.5</v>
      </c>
      <c r="M132" s="39">
        <f t="shared" si="13"/>
        <v>210164.5</v>
      </c>
    </row>
    <row r="133" spans="1:15" s="7" customFormat="1" ht="26.25" customHeight="1">
      <c r="A133" s="22">
        <f>A132+1</f>
        <v>2</v>
      </c>
      <c r="B133" s="55" t="s">
        <v>302</v>
      </c>
      <c r="C133" s="55"/>
      <c r="D133" s="18" t="s">
        <v>303</v>
      </c>
      <c r="E133" s="19"/>
      <c r="F133" s="41"/>
      <c r="G133" s="32">
        <v>12001</v>
      </c>
      <c r="H133" s="41"/>
      <c r="I133" s="32">
        <f t="shared" si="11"/>
        <v>12001</v>
      </c>
      <c r="J133" s="32">
        <v>12001</v>
      </c>
      <c r="K133" s="32">
        <f t="shared" si="12"/>
        <v>0</v>
      </c>
      <c r="L133" s="32">
        <v>12001</v>
      </c>
      <c r="M133" s="39">
        <f t="shared" si="13"/>
        <v>12001</v>
      </c>
    </row>
    <row r="134" spans="1:15" s="7" customFormat="1" ht="26.25" customHeight="1">
      <c r="A134" s="22">
        <f t="shared" ref="A134:A161" si="15">A133+1</f>
        <v>3</v>
      </c>
      <c r="B134" s="55" t="s">
        <v>304</v>
      </c>
      <c r="C134" s="55"/>
      <c r="D134" s="18" t="s">
        <v>305</v>
      </c>
      <c r="E134" s="19"/>
      <c r="F134" s="32"/>
      <c r="G134" s="32">
        <v>8000</v>
      </c>
      <c r="H134" s="41"/>
      <c r="I134" s="32">
        <f t="shared" si="11"/>
        <v>8000</v>
      </c>
      <c r="J134" s="32">
        <v>0</v>
      </c>
      <c r="K134" s="32">
        <f t="shared" si="12"/>
        <v>8000</v>
      </c>
      <c r="L134" s="32"/>
      <c r="M134" s="39">
        <f t="shared" si="13"/>
        <v>8000</v>
      </c>
    </row>
    <row r="135" spans="1:15" s="7" customFormat="1" ht="26.25" customHeight="1">
      <c r="A135" s="22">
        <f t="shared" si="15"/>
        <v>4</v>
      </c>
      <c r="B135" s="55" t="s">
        <v>306</v>
      </c>
      <c r="C135" s="55"/>
      <c r="D135" s="18" t="s">
        <v>83</v>
      </c>
      <c r="E135" s="19"/>
      <c r="F135" s="32"/>
      <c r="G135" s="32">
        <v>70969</v>
      </c>
      <c r="H135" s="41"/>
      <c r="I135" s="32">
        <f t="shared" si="11"/>
        <v>70969</v>
      </c>
      <c r="J135" s="32">
        <v>0</v>
      </c>
      <c r="K135" s="32">
        <f t="shared" si="12"/>
        <v>70969</v>
      </c>
      <c r="L135" s="32"/>
      <c r="M135" s="39">
        <f t="shared" si="13"/>
        <v>70969</v>
      </c>
    </row>
    <row r="136" spans="1:15" s="7" customFormat="1" ht="26.25" customHeight="1">
      <c r="A136" s="22">
        <f t="shared" si="15"/>
        <v>5</v>
      </c>
      <c r="B136" s="55" t="s">
        <v>307</v>
      </c>
      <c r="C136" s="55"/>
      <c r="D136" s="18" t="s">
        <v>308</v>
      </c>
      <c r="E136" s="19"/>
      <c r="F136" s="32">
        <v>600000</v>
      </c>
      <c r="G136" s="32">
        <v>500000</v>
      </c>
      <c r="H136" s="41"/>
      <c r="I136" s="32">
        <f t="shared" si="11"/>
        <v>500000</v>
      </c>
      <c r="J136" s="32">
        <v>50000</v>
      </c>
      <c r="K136" s="32">
        <f t="shared" si="12"/>
        <v>450000</v>
      </c>
      <c r="L136" s="32">
        <v>50000</v>
      </c>
      <c r="M136" s="39">
        <f t="shared" si="13"/>
        <v>500000</v>
      </c>
    </row>
    <row r="137" spans="1:15" s="7" customFormat="1" ht="26.25" customHeight="1">
      <c r="A137" s="22">
        <f t="shared" si="15"/>
        <v>6</v>
      </c>
      <c r="B137" s="55" t="s">
        <v>309</v>
      </c>
      <c r="C137" s="55"/>
      <c r="D137" s="18" t="s">
        <v>310</v>
      </c>
      <c r="E137" s="19"/>
      <c r="F137" s="32"/>
      <c r="G137" s="32">
        <v>8400</v>
      </c>
      <c r="H137" s="41"/>
      <c r="I137" s="32">
        <f t="shared" si="11"/>
        <v>8400</v>
      </c>
      <c r="J137" s="32">
        <v>0</v>
      </c>
      <c r="K137" s="32">
        <f t="shared" si="12"/>
        <v>8400</v>
      </c>
      <c r="L137" s="32"/>
      <c r="M137" s="39">
        <f t="shared" si="13"/>
        <v>8400</v>
      </c>
    </row>
    <row r="138" spans="1:15" s="7" customFormat="1" ht="26.25" customHeight="1">
      <c r="A138" s="22">
        <f t="shared" si="15"/>
        <v>7</v>
      </c>
      <c r="B138" s="55" t="s">
        <v>311</v>
      </c>
      <c r="C138" s="55"/>
      <c r="D138" s="18" t="s">
        <v>312</v>
      </c>
      <c r="E138" s="19"/>
      <c r="F138" s="32"/>
      <c r="G138" s="32">
        <v>93816.11</v>
      </c>
      <c r="H138" s="41"/>
      <c r="I138" s="32">
        <f t="shared" si="11"/>
        <v>93816.11</v>
      </c>
      <c r="J138" s="32">
        <v>74688.38</v>
      </c>
      <c r="K138" s="32">
        <f t="shared" si="12"/>
        <v>19127.729999999996</v>
      </c>
      <c r="L138" s="32">
        <v>74090</v>
      </c>
      <c r="M138" s="39">
        <f t="shared" si="13"/>
        <v>93217.73</v>
      </c>
    </row>
    <row r="139" spans="1:15" s="7" customFormat="1" ht="26">
      <c r="A139" s="22">
        <f t="shared" si="15"/>
        <v>8</v>
      </c>
      <c r="B139" s="55" t="s">
        <v>313</v>
      </c>
      <c r="C139" s="55"/>
      <c r="D139" s="18" t="s">
        <v>314</v>
      </c>
      <c r="E139" s="19"/>
      <c r="F139" s="32"/>
      <c r="G139" s="32">
        <v>6868</v>
      </c>
      <c r="H139" s="41"/>
      <c r="I139" s="32">
        <f t="shared" si="11"/>
        <v>6868</v>
      </c>
      <c r="J139" s="32">
        <v>0</v>
      </c>
      <c r="K139" s="32">
        <f t="shared" si="12"/>
        <v>6868</v>
      </c>
      <c r="L139" s="32"/>
      <c r="M139" s="39">
        <f t="shared" si="13"/>
        <v>6868</v>
      </c>
    </row>
    <row r="140" spans="1:15" s="7" customFormat="1" ht="26.25" customHeight="1">
      <c r="A140" s="22">
        <f t="shared" si="15"/>
        <v>9</v>
      </c>
      <c r="B140" s="55" t="s">
        <v>315</v>
      </c>
      <c r="C140" s="55"/>
      <c r="D140" s="18" t="s">
        <v>316</v>
      </c>
      <c r="E140" s="19"/>
      <c r="F140" s="32"/>
      <c r="G140" s="32">
        <v>33000</v>
      </c>
      <c r="H140" s="41"/>
      <c r="I140" s="32">
        <f t="shared" si="11"/>
        <v>33000</v>
      </c>
      <c r="J140" s="32">
        <v>0</v>
      </c>
      <c r="K140" s="32">
        <f t="shared" si="12"/>
        <v>33000</v>
      </c>
      <c r="L140" s="32"/>
      <c r="M140" s="39">
        <f t="shared" si="13"/>
        <v>33000</v>
      </c>
    </row>
    <row r="141" spans="1:15" s="7" customFormat="1" ht="26.25" customHeight="1">
      <c r="A141" s="22">
        <f t="shared" si="15"/>
        <v>10</v>
      </c>
      <c r="B141" s="55" t="s">
        <v>317</v>
      </c>
      <c r="C141" s="55"/>
      <c r="D141" s="18" t="s">
        <v>318</v>
      </c>
      <c r="E141" s="19"/>
      <c r="F141" s="32">
        <v>7638.48</v>
      </c>
      <c r="G141" s="32">
        <v>3819.24</v>
      </c>
      <c r="H141" s="41"/>
      <c r="I141" s="32">
        <f t="shared" si="11"/>
        <v>3819.24</v>
      </c>
      <c r="J141" s="32">
        <v>0</v>
      </c>
      <c r="K141" s="32">
        <f t="shared" si="12"/>
        <v>3819.24</v>
      </c>
      <c r="L141" s="32"/>
      <c r="M141" s="39">
        <f t="shared" si="13"/>
        <v>3819.24</v>
      </c>
    </row>
    <row r="142" spans="1:15" s="7" customFormat="1" ht="26.25" customHeight="1">
      <c r="A142" s="22">
        <f t="shared" si="15"/>
        <v>11</v>
      </c>
      <c r="B142" s="55" t="s">
        <v>315</v>
      </c>
      <c r="C142" s="55"/>
      <c r="D142" s="18" t="s">
        <v>319</v>
      </c>
      <c r="E142" s="19"/>
      <c r="F142" s="32"/>
      <c r="G142" s="32">
        <v>0</v>
      </c>
      <c r="H142" s="41"/>
      <c r="I142" s="32">
        <f t="shared" si="11"/>
        <v>0</v>
      </c>
      <c r="J142" s="32">
        <v>0</v>
      </c>
      <c r="K142" s="32">
        <f t="shared" si="12"/>
        <v>0</v>
      </c>
      <c r="L142" s="32"/>
      <c r="M142" s="39">
        <f t="shared" si="13"/>
        <v>0</v>
      </c>
    </row>
    <row r="143" spans="1:15" s="7" customFormat="1" ht="26.25" customHeight="1">
      <c r="A143" s="22">
        <f t="shared" si="15"/>
        <v>12</v>
      </c>
      <c r="B143" s="55" t="s">
        <v>320</v>
      </c>
      <c r="C143" s="55"/>
      <c r="D143" s="18" t="s">
        <v>321</v>
      </c>
      <c r="E143" s="19"/>
      <c r="F143" s="32">
        <v>2224214</v>
      </c>
      <c r="G143" s="32">
        <v>133050</v>
      </c>
      <c r="H143" s="41"/>
      <c r="I143" s="32">
        <f t="shared" si="11"/>
        <v>133050</v>
      </c>
      <c r="J143" s="32">
        <v>0</v>
      </c>
      <c r="K143" s="32">
        <f t="shared" si="12"/>
        <v>133050</v>
      </c>
      <c r="L143" s="32"/>
      <c r="M143" s="39">
        <f t="shared" si="13"/>
        <v>133050</v>
      </c>
    </row>
    <row r="144" spans="1:15" s="7" customFormat="1" ht="26.25" customHeight="1">
      <c r="A144" s="22">
        <f t="shared" si="15"/>
        <v>13</v>
      </c>
      <c r="B144" s="55" t="s">
        <v>322</v>
      </c>
      <c r="C144" s="55"/>
      <c r="D144" s="18" t="s">
        <v>323</v>
      </c>
      <c r="E144" s="19"/>
      <c r="F144" s="32"/>
      <c r="G144" s="32">
        <v>66800</v>
      </c>
      <c r="H144" s="41"/>
      <c r="I144" s="32">
        <f t="shared" si="11"/>
        <v>66800</v>
      </c>
      <c r="J144" s="32">
        <v>66800</v>
      </c>
      <c r="K144" s="32">
        <f t="shared" si="12"/>
        <v>0</v>
      </c>
      <c r="L144" s="32">
        <v>66800</v>
      </c>
      <c r="M144" s="39">
        <f t="shared" si="13"/>
        <v>66800</v>
      </c>
    </row>
    <row r="145" spans="1:13" s="7" customFormat="1" ht="26.25" customHeight="1">
      <c r="A145" s="22">
        <f t="shared" si="15"/>
        <v>14</v>
      </c>
      <c r="B145" s="55" t="s">
        <v>315</v>
      </c>
      <c r="C145" s="55"/>
      <c r="D145" s="18" t="s">
        <v>228</v>
      </c>
      <c r="E145" s="19"/>
      <c r="F145" s="32"/>
      <c r="G145" s="32">
        <v>1684373.65</v>
      </c>
      <c r="H145" s="41"/>
      <c r="I145" s="32">
        <f t="shared" si="11"/>
        <v>1684373.65</v>
      </c>
      <c r="J145" s="32">
        <v>791253</v>
      </c>
      <c r="K145" s="32">
        <f t="shared" si="12"/>
        <v>893120.64999999991</v>
      </c>
      <c r="L145" s="32"/>
      <c r="M145" s="39">
        <f t="shared" si="13"/>
        <v>893120.64999999991</v>
      </c>
    </row>
    <row r="146" spans="1:13" s="7" customFormat="1" ht="26.25" customHeight="1">
      <c r="A146" s="22">
        <f t="shared" si="15"/>
        <v>15</v>
      </c>
      <c r="B146" s="55" t="s">
        <v>324</v>
      </c>
      <c r="C146" s="55"/>
      <c r="D146" s="18" t="s">
        <v>325</v>
      </c>
      <c r="E146" s="19"/>
      <c r="F146" s="32"/>
      <c r="G146" s="32">
        <v>4694.67</v>
      </c>
      <c r="H146" s="41"/>
      <c r="I146" s="32">
        <f t="shared" si="11"/>
        <v>4694.67</v>
      </c>
      <c r="J146" s="32">
        <v>0</v>
      </c>
      <c r="K146" s="32">
        <f t="shared" si="12"/>
        <v>4694.67</v>
      </c>
      <c r="L146" s="32"/>
      <c r="M146" s="39">
        <f t="shared" si="13"/>
        <v>4694.67</v>
      </c>
    </row>
    <row r="147" spans="1:13" s="7" customFormat="1" ht="26.25" customHeight="1">
      <c r="A147" s="22">
        <f t="shared" si="15"/>
        <v>16</v>
      </c>
      <c r="B147" s="55" t="s">
        <v>322</v>
      </c>
      <c r="C147" s="55"/>
      <c r="D147" s="18" t="s">
        <v>326</v>
      </c>
      <c r="E147" s="19"/>
      <c r="F147" s="32"/>
      <c r="G147" s="32">
        <v>399993.97</v>
      </c>
      <c r="H147" s="41"/>
      <c r="I147" s="32">
        <f t="shared" si="11"/>
        <v>399993.97</v>
      </c>
      <c r="J147" s="32">
        <v>25469</v>
      </c>
      <c r="K147" s="32">
        <f t="shared" si="12"/>
        <v>374524.97</v>
      </c>
      <c r="L147" s="32"/>
      <c r="M147" s="39">
        <f t="shared" si="13"/>
        <v>374524.97</v>
      </c>
    </row>
    <row r="148" spans="1:13" s="7" customFormat="1" ht="26.25" customHeight="1">
      <c r="A148" s="22">
        <f t="shared" si="15"/>
        <v>17</v>
      </c>
      <c r="B148" s="55" t="s">
        <v>327</v>
      </c>
      <c r="C148" s="55"/>
      <c r="D148" s="18" t="s">
        <v>328</v>
      </c>
      <c r="E148" s="19"/>
      <c r="F148" s="32"/>
      <c r="G148" s="32">
        <v>168972.4</v>
      </c>
      <c r="H148" s="41"/>
      <c r="I148" s="32">
        <f t="shared" si="11"/>
        <v>168972.4</v>
      </c>
      <c r="J148" s="32">
        <v>110346</v>
      </c>
      <c r="K148" s="32">
        <f t="shared" si="12"/>
        <v>58626.399999999994</v>
      </c>
      <c r="L148" s="32">
        <v>110346</v>
      </c>
      <c r="M148" s="39">
        <f t="shared" si="13"/>
        <v>168972.4</v>
      </c>
    </row>
    <row r="149" spans="1:13" s="7" customFormat="1" ht="26.25" customHeight="1">
      <c r="A149" s="22">
        <f t="shared" si="15"/>
        <v>18</v>
      </c>
      <c r="B149" s="55" t="s">
        <v>329</v>
      </c>
      <c r="C149" s="55"/>
      <c r="D149" s="18" t="s">
        <v>330</v>
      </c>
      <c r="E149" s="19"/>
      <c r="F149" s="32"/>
      <c r="G149" s="32">
        <v>73500</v>
      </c>
      <c r="H149" s="41"/>
      <c r="I149" s="32">
        <f t="shared" si="11"/>
        <v>73500</v>
      </c>
      <c r="J149" s="32">
        <v>0</v>
      </c>
      <c r="K149" s="32">
        <f t="shared" si="12"/>
        <v>73500</v>
      </c>
      <c r="L149" s="32"/>
      <c r="M149" s="39">
        <f t="shared" si="13"/>
        <v>73500</v>
      </c>
    </row>
    <row r="150" spans="1:13" s="7" customFormat="1" ht="26.25" customHeight="1">
      <c r="A150" s="22">
        <f t="shared" si="15"/>
        <v>19</v>
      </c>
      <c r="B150" s="55" t="s">
        <v>331</v>
      </c>
      <c r="C150" s="55"/>
      <c r="D150" s="18" t="s">
        <v>332</v>
      </c>
      <c r="E150" s="19"/>
      <c r="F150" s="32"/>
      <c r="G150" s="32">
        <v>0</v>
      </c>
      <c r="H150" s="41"/>
      <c r="I150" s="32">
        <f t="shared" si="11"/>
        <v>0</v>
      </c>
      <c r="J150" s="32">
        <v>0</v>
      </c>
      <c r="K150" s="32">
        <f t="shared" si="12"/>
        <v>0</v>
      </c>
      <c r="L150" s="32"/>
      <c r="M150" s="39">
        <f t="shared" si="13"/>
        <v>0</v>
      </c>
    </row>
    <row r="151" spans="1:13" s="7" customFormat="1" ht="26.25" customHeight="1">
      <c r="A151" s="22">
        <f t="shared" si="15"/>
        <v>20</v>
      </c>
      <c r="B151" s="55" t="s">
        <v>320</v>
      </c>
      <c r="C151" s="55"/>
      <c r="D151" s="18" t="s">
        <v>333</v>
      </c>
      <c r="E151" s="19"/>
      <c r="F151" s="32"/>
      <c r="G151" s="32">
        <v>97961</v>
      </c>
      <c r="H151" s="41"/>
      <c r="I151" s="32">
        <f t="shared" si="11"/>
        <v>97961</v>
      </c>
      <c r="J151" s="32">
        <v>0</v>
      </c>
      <c r="K151" s="32">
        <f t="shared" si="12"/>
        <v>97961</v>
      </c>
      <c r="L151" s="32"/>
      <c r="M151" s="39">
        <f t="shared" si="13"/>
        <v>97961</v>
      </c>
    </row>
    <row r="152" spans="1:13" s="7" customFormat="1" ht="26.25" customHeight="1">
      <c r="A152" s="22">
        <f t="shared" si="15"/>
        <v>21</v>
      </c>
      <c r="B152" s="55" t="s">
        <v>334</v>
      </c>
      <c r="C152" s="55"/>
      <c r="D152" s="18" t="s">
        <v>335</v>
      </c>
      <c r="E152" s="19"/>
      <c r="F152" s="32"/>
      <c r="G152" s="32">
        <v>98365</v>
      </c>
      <c r="H152" s="41"/>
      <c r="I152" s="32">
        <f t="shared" si="11"/>
        <v>98365</v>
      </c>
      <c r="J152" s="32">
        <v>48765</v>
      </c>
      <c r="K152" s="32">
        <f t="shared" si="12"/>
        <v>49600</v>
      </c>
      <c r="L152" s="32">
        <v>48765</v>
      </c>
      <c r="M152" s="39">
        <f t="shared" si="13"/>
        <v>98365</v>
      </c>
    </row>
    <row r="153" spans="1:13" s="7" customFormat="1" ht="26.25" customHeight="1">
      <c r="A153" s="22">
        <f t="shared" si="15"/>
        <v>22</v>
      </c>
      <c r="B153" s="55" t="s">
        <v>334</v>
      </c>
      <c r="C153" s="55"/>
      <c r="D153" s="18" t="s">
        <v>104</v>
      </c>
      <c r="E153" s="19"/>
      <c r="F153" s="32"/>
      <c r="G153" s="32">
        <v>26446.400000000001</v>
      </c>
      <c r="H153" s="41"/>
      <c r="I153" s="32">
        <f t="shared" si="11"/>
        <v>26446.400000000001</v>
      </c>
      <c r="J153" s="32">
        <v>0</v>
      </c>
      <c r="K153" s="32">
        <f t="shared" si="12"/>
        <v>26446.400000000001</v>
      </c>
      <c r="L153" s="32"/>
      <c r="M153" s="39">
        <f t="shared" si="13"/>
        <v>26446.400000000001</v>
      </c>
    </row>
    <row r="154" spans="1:13" s="7" customFormat="1" ht="26.25" customHeight="1">
      <c r="A154" s="22">
        <f t="shared" si="15"/>
        <v>23</v>
      </c>
      <c r="B154" s="55" t="s">
        <v>336</v>
      </c>
      <c r="C154" s="55"/>
      <c r="D154" s="18" t="s">
        <v>337</v>
      </c>
      <c r="E154" s="19"/>
      <c r="F154" s="32"/>
      <c r="G154" s="32">
        <v>189000</v>
      </c>
      <c r="H154" s="41"/>
      <c r="I154" s="32">
        <f t="shared" si="11"/>
        <v>189000</v>
      </c>
      <c r="J154" s="32">
        <v>0</v>
      </c>
      <c r="K154" s="32">
        <f t="shared" si="12"/>
        <v>189000</v>
      </c>
      <c r="L154" s="32"/>
      <c r="M154" s="39">
        <f t="shared" si="13"/>
        <v>189000</v>
      </c>
    </row>
    <row r="155" spans="1:13" s="7" customFormat="1" ht="26.25" customHeight="1">
      <c r="A155" s="22">
        <f t="shared" si="15"/>
        <v>24</v>
      </c>
      <c r="B155" s="55" t="s">
        <v>336</v>
      </c>
      <c r="C155" s="55"/>
      <c r="D155" s="18" t="s">
        <v>338</v>
      </c>
      <c r="E155" s="19"/>
      <c r="F155" s="32"/>
      <c r="G155" s="32">
        <v>155572</v>
      </c>
      <c r="H155" s="41"/>
      <c r="I155" s="32">
        <f t="shared" si="11"/>
        <v>155572</v>
      </c>
      <c r="J155" s="32">
        <v>134132</v>
      </c>
      <c r="K155" s="32">
        <f t="shared" si="12"/>
        <v>21440</v>
      </c>
      <c r="L155" s="32">
        <v>134132</v>
      </c>
      <c r="M155" s="39">
        <f t="shared" si="13"/>
        <v>155572</v>
      </c>
    </row>
    <row r="156" spans="1:13" s="7" customFormat="1" ht="26.25" customHeight="1">
      <c r="A156" s="22">
        <f t="shared" si="15"/>
        <v>25</v>
      </c>
      <c r="B156" s="55" t="s">
        <v>322</v>
      </c>
      <c r="C156" s="55"/>
      <c r="D156" s="18" t="s">
        <v>339</v>
      </c>
      <c r="E156" s="19"/>
      <c r="F156" s="32"/>
      <c r="G156" s="32">
        <v>132000</v>
      </c>
      <c r="H156" s="41"/>
      <c r="I156" s="32">
        <f t="shared" si="11"/>
        <v>132000</v>
      </c>
      <c r="J156" s="32">
        <v>132000</v>
      </c>
      <c r="K156" s="32">
        <f t="shared" si="12"/>
        <v>0</v>
      </c>
      <c r="L156" s="32">
        <v>132000</v>
      </c>
      <c r="M156" s="39">
        <f t="shared" si="13"/>
        <v>132000</v>
      </c>
    </row>
    <row r="157" spans="1:13" s="7" customFormat="1" ht="26.25" customHeight="1">
      <c r="A157" s="22">
        <f t="shared" si="15"/>
        <v>26</v>
      </c>
      <c r="B157" s="55" t="s">
        <v>315</v>
      </c>
      <c r="C157" s="55"/>
      <c r="D157" s="18" t="s">
        <v>340</v>
      </c>
      <c r="E157" s="19"/>
      <c r="F157" s="32"/>
      <c r="G157" s="32">
        <v>0</v>
      </c>
      <c r="H157" s="41"/>
      <c r="I157" s="32">
        <f t="shared" si="11"/>
        <v>0</v>
      </c>
      <c r="J157" s="32">
        <v>0</v>
      </c>
      <c r="K157" s="32">
        <f t="shared" si="12"/>
        <v>0</v>
      </c>
      <c r="L157" s="32"/>
      <c r="M157" s="39">
        <f t="shared" si="13"/>
        <v>0</v>
      </c>
    </row>
    <row r="158" spans="1:13" s="7" customFormat="1" ht="26.25" customHeight="1">
      <c r="A158" s="22">
        <f t="shared" si="15"/>
        <v>27</v>
      </c>
      <c r="B158" s="55" t="s">
        <v>341</v>
      </c>
      <c r="C158" s="55"/>
      <c r="D158" s="18" t="s">
        <v>342</v>
      </c>
      <c r="E158" s="19"/>
      <c r="F158" s="32"/>
      <c r="G158" s="32">
        <v>5955.48</v>
      </c>
      <c r="H158" s="41"/>
      <c r="I158" s="32">
        <f t="shared" si="11"/>
        <v>5955.48</v>
      </c>
      <c r="J158" s="32">
        <v>5955.48</v>
      </c>
      <c r="K158" s="32">
        <f t="shared" si="12"/>
        <v>0</v>
      </c>
      <c r="L158" s="32"/>
      <c r="M158" s="39">
        <f t="shared" si="13"/>
        <v>0</v>
      </c>
    </row>
    <row r="159" spans="1:13" s="7" customFormat="1" ht="37.5" customHeight="1">
      <c r="A159" s="22">
        <f t="shared" si="15"/>
        <v>28</v>
      </c>
      <c r="B159" s="55" t="s">
        <v>343</v>
      </c>
      <c r="C159" s="55"/>
      <c r="D159" s="18" t="s">
        <v>344</v>
      </c>
      <c r="E159" s="19"/>
      <c r="F159" s="32">
        <v>453650</v>
      </c>
      <c r="G159" s="32">
        <v>260150</v>
      </c>
      <c r="H159" s="41"/>
      <c r="I159" s="32">
        <f t="shared" si="11"/>
        <v>260150</v>
      </c>
      <c r="J159" s="32">
        <v>260150</v>
      </c>
      <c r="K159" s="32">
        <f t="shared" si="12"/>
        <v>0</v>
      </c>
      <c r="L159" s="32">
        <v>260150</v>
      </c>
      <c r="M159" s="39">
        <f t="shared" si="13"/>
        <v>260150</v>
      </c>
    </row>
    <row r="160" spans="1:13" s="7" customFormat="1" ht="37.5" customHeight="1">
      <c r="A160" s="22">
        <f t="shared" si="15"/>
        <v>29</v>
      </c>
      <c r="B160" s="55" t="s">
        <v>357</v>
      </c>
      <c r="C160" s="55"/>
      <c r="D160" s="18" t="s">
        <v>101</v>
      </c>
      <c r="E160" s="19"/>
      <c r="F160" s="32"/>
      <c r="G160" s="32">
        <v>120215</v>
      </c>
      <c r="H160" s="41"/>
      <c r="I160" s="32">
        <f t="shared" si="11"/>
        <v>120215</v>
      </c>
      <c r="J160" s="32">
        <v>120215</v>
      </c>
      <c r="K160" s="32">
        <f t="shared" si="12"/>
        <v>0</v>
      </c>
      <c r="L160" s="32">
        <v>120215</v>
      </c>
      <c r="M160" s="39">
        <f t="shared" si="13"/>
        <v>120215</v>
      </c>
    </row>
    <row r="161" spans="1:13" s="7" customFormat="1" ht="37.5" customHeight="1">
      <c r="A161" s="22">
        <f t="shared" si="15"/>
        <v>30</v>
      </c>
      <c r="B161" s="55" t="s">
        <v>345</v>
      </c>
      <c r="C161" s="55"/>
      <c r="D161" s="18" t="s">
        <v>346</v>
      </c>
      <c r="E161" s="19"/>
      <c r="F161" s="32">
        <v>198000</v>
      </c>
      <c r="G161" s="32">
        <v>188100</v>
      </c>
      <c r="H161" s="41"/>
      <c r="I161" s="32">
        <f t="shared" si="11"/>
        <v>188100</v>
      </c>
      <c r="J161" s="32">
        <v>188100</v>
      </c>
      <c r="K161" s="32">
        <f t="shared" si="12"/>
        <v>0</v>
      </c>
      <c r="L161" s="32">
        <v>188100</v>
      </c>
      <c r="M161" s="39">
        <f t="shared" si="13"/>
        <v>188100</v>
      </c>
    </row>
    <row r="162" spans="1:13" s="11" customFormat="1" ht="23.65" customHeight="1">
      <c r="A162" s="23" t="s">
        <v>369</v>
      </c>
      <c r="B162" s="56" t="s">
        <v>370</v>
      </c>
      <c r="C162" s="56"/>
      <c r="D162" s="50"/>
      <c r="E162" s="21"/>
      <c r="F162" s="43"/>
      <c r="G162" s="31">
        <v>190268</v>
      </c>
      <c r="H162" s="31"/>
      <c r="I162" s="31">
        <f t="shared" si="11"/>
        <v>190268</v>
      </c>
      <c r="J162" s="31"/>
      <c r="K162" s="31">
        <f t="shared" si="12"/>
        <v>190268</v>
      </c>
      <c r="L162" s="31">
        <v>0</v>
      </c>
      <c r="M162" s="42">
        <f t="shared" si="13"/>
        <v>190268</v>
      </c>
    </row>
    <row r="163" spans="1:13" s="11" customFormat="1" ht="23.65" customHeight="1">
      <c r="A163" s="22">
        <v>1</v>
      </c>
      <c r="B163" s="57" t="s">
        <v>371</v>
      </c>
      <c r="C163" s="57"/>
      <c r="D163" s="18" t="s">
        <v>374</v>
      </c>
      <c r="E163" s="21"/>
      <c r="F163" s="41"/>
      <c r="G163" s="32">
        <v>79268</v>
      </c>
      <c r="H163" s="32"/>
      <c r="I163" s="32">
        <f t="shared" si="11"/>
        <v>79268</v>
      </c>
      <c r="J163" s="32"/>
      <c r="K163" s="32">
        <f t="shared" si="12"/>
        <v>79268</v>
      </c>
      <c r="L163" s="32"/>
      <c r="M163" s="39">
        <f t="shared" si="13"/>
        <v>79268</v>
      </c>
    </row>
    <row r="164" spans="1:13" s="11" customFormat="1" ht="23.65" customHeight="1">
      <c r="A164" s="22">
        <f>A163+1</f>
        <v>2</v>
      </c>
      <c r="B164" s="57" t="s">
        <v>372</v>
      </c>
      <c r="C164" s="57"/>
      <c r="D164" s="18" t="s">
        <v>374</v>
      </c>
      <c r="E164" s="21"/>
      <c r="F164" s="41"/>
      <c r="G164" s="32">
        <v>90000</v>
      </c>
      <c r="H164" s="32"/>
      <c r="I164" s="32">
        <f t="shared" si="11"/>
        <v>90000</v>
      </c>
      <c r="J164" s="32"/>
      <c r="K164" s="32">
        <f t="shared" si="12"/>
        <v>90000</v>
      </c>
      <c r="L164" s="32"/>
      <c r="M164" s="39">
        <f t="shared" si="13"/>
        <v>90000</v>
      </c>
    </row>
    <row r="165" spans="1:13" s="11" customFormat="1" ht="23.65" customHeight="1">
      <c r="A165" s="22">
        <f>A164+1</f>
        <v>3</v>
      </c>
      <c r="B165" s="57" t="s">
        <v>373</v>
      </c>
      <c r="C165" s="57"/>
      <c r="D165" s="18" t="s">
        <v>374</v>
      </c>
      <c r="E165" s="21"/>
      <c r="F165" s="41"/>
      <c r="G165" s="32">
        <v>21000</v>
      </c>
      <c r="H165" s="32"/>
      <c r="I165" s="32">
        <f t="shared" si="11"/>
        <v>21000</v>
      </c>
      <c r="J165" s="32"/>
      <c r="K165" s="32">
        <f t="shared" si="12"/>
        <v>21000</v>
      </c>
      <c r="L165" s="32"/>
      <c r="M165" s="39">
        <f t="shared" si="13"/>
        <v>21000</v>
      </c>
    </row>
    <row r="166" spans="1:13" s="11" customFormat="1" ht="23.65" customHeight="1">
      <c r="A166" s="26"/>
      <c r="B166" s="58" t="s">
        <v>362</v>
      </c>
      <c r="C166" s="58"/>
      <c r="D166" s="46"/>
      <c r="E166" s="27"/>
      <c r="F166" s="44"/>
      <c r="G166" s="33">
        <f>G5+G127+G162</f>
        <v>260993725.11353958</v>
      </c>
      <c r="H166" s="33">
        <f>H5+H127+H162</f>
        <v>267000</v>
      </c>
      <c r="I166" s="33">
        <f>I5+I127+I162</f>
        <v>260726725.11353958</v>
      </c>
      <c r="J166" s="33">
        <f>J5+J127+J162</f>
        <v>165970331.74000001</v>
      </c>
      <c r="K166" s="33">
        <f>I166-J166</f>
        <v>94756393.373539567</v>
      </c>
      <c r="L166" s="33">
        <v>132782577.50000001</v>
      </c>
      <c r="M166" s="45">
        <f t="shared" si="13"/>
        <v>227538970.87353957</v>
      </c>
    </row>
  </sheetData>
  <autoFilter ref="A4:M166">
    <filterColumn colId="1" showButton="0"/>
  </autoFilter>
  <mergeCells count="133">
    <mergeCell ref="A1:C1"/>
    <mergeCell ref="A2:M2"/>
    <mergeCell ref="A3:C3"/>
    <mergeCell ref="B4:C4"/>
    <mergeCell ref="B5:C5"/>
    <mergeCell ref="B6:C6"/>
    <mergeCell ref="B128:C128"/>
    <mergeCell ref="B40:C40"/>
    <mergeCell ref="B41:C41"/>
    <mergeCell ref="B42:C42"/>
    <mergeCell ref="B43:C43"/>
    <mergeCell ref="B44:C44"/>
    <mergeCell ref="B45:C45"/>
    <mergeCell ref="B7:B22"/>
    <mergeCell ref="B23:C23"/>
    <mergeCell ref="B24:B36"/>
    <mergeCell ref="B37:C37"/>
    <mergeCell ref="B38:C38"/>
    <mergeCell ref="B39:C39"/>
    <mergeCell ref="K51:K52"/>
    <mergeCell ref="B52:C52"/>
    <mergeCell ref="B53:C53"/>
    <mergeCell ref="B46:C46"/>
    <mergeCell ref="B47:C47"/>
    <mergeCell ref="B48:C48"/>
    <mergeCell ref="B49:C49"/>
    <mergeCell ref="B50:C50"/>
    <mergeCell ref="B51:C51"/>
    <mergeCell ref="B54:C54"/>
    <mergeCell ref="B55:C55"/>
    <mergeCell ref="B56:C56"/>
    <mergeCell ref="B57:C57"/>
    <mergeCell ref="B58:C58"/>
    <mergeCell ref="B59:C59"/>
    <mergeCell ref="G51:G52"/>
    <mergeCell ref="H51:H52"/>
    <mergeCell ref="I51:I52"/>
    <mergeCell ref="B75:B76"/>
    <mergeCell ref="B77:C77"/>
    <mergeCell ref="B78:C78"/>
    <mergeCell ref="B79:C79"/>
    <mergeCell ref="B80:C80"/>
    <mergeCell ref="B81:C81"/>
    <mergeCell ref="B60:C60"/>
    <mergeCell ref="B61:B69"/>
    <mergeCell ref="B70:C70"/>
    <mergeCell ref="B71:B72"/>
    <mergeCell ref="B73:C73"/>
    <mergeCell ref="B74:C74"/>
    <mergeCell ref="B88:C88"/>
    <mergeCell ref="B89:C89"/>
    <mergeCell ref="B90:C90"/>
    <mergeCell ref="B91:C91"/>
    <mergeCell ref="B92:C92"/>
    <mergeCell ref="B93:C93"/>
    <mergeCell ref="B82:C82"/>
    <mergeCell ref="B83:C83"/>
    <mergeCell ref="B84:C84"/>
    <mergeCell ref="B85:C85"/>
    <mergeCell ref="B86:C86"/>
    <mergeCell ref="B87:C87"/>
    <mergeCell ref="B100:C100"/>
    <mergeCell ref="B101:D101"/>
    <mergeCell ref="B102:C102"/>
    <mergeCell ref="B103:C103"/>
    <mergeCell ref="B104:C104"/>
    <mergeCell ref="B105:C105"/>
    <mergeCell ref="B94:C94"/>
    <mergeCell ref="B95:C95"/>
    <mergeCell ref="B96:C96"/>
    <mergeCell ref="B97:C97"/>
    <mergeCell ref="B98:C98"/>
    <mergeCell ref="B99:C99"/>
    <mergeCell ref="B112:C112"/>
    <mergeCell ref="B113:C113"/>
    <mergeCell ref="B114:C114"/>
    <mergeCell ref="B115:C115"/>
    <mergeCell ref="B116:C116"/>
    <mergeCell ref="B117:C117"/>
    <mergeCell ref="B106:C106"/>
    <mergeCell ref="B107:C107"/>
    <mergeCell ref="B108:C108"/>
    <mergeCell ref="B109:C109"/>
    <mergeCell ref="B110:C110"/>
    <mergeCell ref="B111:C111"/>
    <mergeCell ref="B130:C130"/>
    <mergeCell ref="B124:C124"/>
    <mergeCell ref="B125:C125"/>
    <mergeCell ref="B126:C126"/>
    <mergeCell ref="B127:D127"/>
    <mergeCell ref="B129:C129"/>
    <mergeCell ref="B118:C118"/>
    <mergeCell ref="B119:C119"/>
    <mergeCell ref="B120:C120"/>
    <mergeCell ref="B121:C121"/>
    <mergeCell ref="B122:C122"/>
    <mergeCell ref="B123:C123"/>
    <mergeCell ref="B137:C137"/>
    <mergeCell ref="B138:C138"/>
    <mergeCell ref="B139:C139"/>
    <mergeCell ref="B140:C140"/>
    <mergeCell ref="B141:C141"/>
    <mergeCell ref="B142:C142"/>
    <mergeCell ref="B131:C131"/>
    <mergeCell ref="B132:C132"/>
    <mergeCell ref="B133:C133"/>
    <mergeCell ref="B134:C134"/>
    <mergeCell ref="B135:C135"/>
    <mergeCell ref="B136:C136"/>
    <mergeCell ref="B149:C149"/>
    <mergeCell ref="B150:C150"/>
    <mergeCell ref="B151:C151"/>
    <mergeCell ref="B152:C152"/>
    <mergeCell ref="B153:C153"/>
    <mergeCell ref="B154:C154"/>
    <mergeCell ref="B143:C143"/>
    <mergeCell ref="B144:C144"/>
    <mergeCell ref="B145:C145"/>
    <mergeCell ref="B146:C146"/>
    <mergeCell ref="B147:C147"/>
    <mergeCell ref="B148:C148"/>
    <mergeCell ref="B161:C161"/>
    <mergeCell ref="B162:C162"/>
    <mergeCell ref="B163:C163"/>
    <mergeCell ref="B164:C164"/>
    <mergeCell ref="B165:C165"/>
    <mergeCell ref="B166:C166"/>
    <mergeCell ref="B155:C155"/>
    <mergeCell ref="B156:C156"/>
    <mergeCell ref="B157:C157"/>
    <mergeCell ref="B158:C158"/>
    <mergeCell ref="B159:C159"/>
    <mergeCell ref="B160:C160"/>
  </mergeCells>
  <phoneticPr fontId="19" type="noConversion"/>
  <printOptions horizontalCentered="1"/>
  <pageMargins left="0.15748031496063" right="0.15748031496063" top="0.98425196850393704" bottom="0.59055118110236204" header="0.511811023622047" footer="0.511811023622047"/>
  <pageSetup paperSize="9" scale="63" fitToHeight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A2" sqref="A2:E12"/>
    </sheetView>
  </sheetViews>
  <sheetFormatPr defaultColWidth="9" defaultRowHeight="14"/>
  <cols>
    <col min="1" max="1" width="6.36328125" customWidth="1"/>
    <col min="2" max="2" width="16.08984375" customWidth="1"/>
    <col min="3" max="3" width="12.81640625" customWidth="1"/>
    <col min="4" max="4" width="11.6328125" customWidth="1"/>
    <col min="5" max="5" width="12.81640625" customWidth="1"/>
  </cols>
  <sheetData>
    <row r="2" spans="1:5" ht="27">
      <c r="A2" s="1" t="s">
        <v>3</v>
      </c>
      <c r="B2" s="1" t="s">
        <v>348</v>
      </c>
      <c r="C2" s="2" t="s">
        <v>349</v>
      </c>
      <c r="D2" s="2" t="s">
        <v>350</v>
      </c>
      <c r="E2" s="2" t="s">
        <v>351</v>
      </c>
    </row>
    <row r="3" spans="1:5">
      <c r="A3" s="3" t="s">
        <v>352</v>
      </c>
      <c r="B3" s="1" t="s">
        <v>7</v>
      </c>
      <c r="C3" s="4">
        <f>SUM(C4:C5)</f>
        <v>230765292.785932</v>
      </c>
      <c r="D3" s="4">
        <f t="shared" ref="D3:E3" si="0">SUM(D4:D5)</f>
        <v>0</v>
      </c>
      <c r="E3" s="4">
        <f t="shared" si="0"/>
        <v>230765292.785932</v>
      </c>
    </row>
    <row r="4" spans="1:5">
      <c r="A4" s="5">
        <v>1</v>
      </c>
      <c r="B4" s="1" t="s">
        <v>353</v>
      </c>
      <c r="C4" s="4">
        <v>224410987.40593201</v>
      </c>
      <c r="D4" s="4"/>
      <c r="E4" s="4">
        <f>C4+D4</f>
        <v>224410987.40593201</v>
      </c>
    </row>
    <row r="5" spans="1:5">
      <c r="A5" s="5">
        <v>2</v>
      </c>
      <c r="B5" s="1" t="s">
        <v>20</v>
      </c>
      <c r="C5" s="4">
        <v>6354305.3799999999</v>
      </c>
      <c r="D5" s="4"/>
      <c r="E5" s="4">
        <f>C5+D5</f>
        <v>6354305.3799999999</v>
      </c>
    </row>
    <row r="6" spans="1:5">
      <c r="A6" s="3" t="s">
        <v>23</v>
      </c>
      <c r="B6" s="1" t="s">
        <v>354</v>
      </c>
      <c r="C6" s="4">
        <f>SUM(C7:C11)</f>
        <v>44112855.530000001</v>
      </c>
      <c r="D6" s="4">
        <f t="shared" ref="D6:E6" si="1">SUM(D7:D11)</f>
        <v>-1773263.06</v>
      </c>
      <c r="E6" s="4">
        <f t="shared" si="1"/>
        <v>42339592.469999999</v>
      </c>
    </row>
    <row r="7" spans="1:5">
      <c r="A7" s="5">
        <v>1</v>
      </c>
      <c r="B7" s="1" t="s">
        <v>24</v>
      </c>
      <c r="C7" s="4">
        <v>9157101.5999999996</v>
      </c>
      <c r="D7" s="4"/>
      <c r="E7" s="4">
        <f t="shared" ref="E7:E11" si="2">C7+D7</f>
        <v>9157101.5999999996</v>
      </c>
    </row>
    <row r="8" spans="1:5">
      <c r="A8" s="5">
        <v>2</v>
      </c>
      <c r="B8" s="1" t="s">
        <v>27</v>
      </c>
      <c r="C8" s="4">
        <v>297479.09999999998</v>
      </c>
      <c r="D8" s="4"/>
      <c r="E8" s="4">
        <f t="shared" si="2"/>
        <v>297479.09999999998</v>
      </c>
    </row>
    <row r="9" spans="1:5">
      <c r="A9" s="5">
        <v>3</v>
      </c>
      <c r="B9" s="1" t="s">
        <v>29</v>
      </c>
      <c r="C9" s="4">
        <v>2462028.5499999998</v>
      </c>
      <c r="D9" s="4"/>
      <c r="E9" s="4">
        <f t="shared" si="2"/>
        <v>2462028.5499999998</v>
      </c>
    </row>
    <row r="10" spans="1:5">
      <c r="A10" s="5">
        <v>4</v>
      </c>
      <c r="B10" s="1" t="s">
        <v>30</v>
      </c>
      <c r="C10" s="4">
        <v>14210272.199999999</v>
      </c>
      <c r="D10" s="4">
        <v>-32000</v>
      </c>
      <c r="E10" s="4">
        <f t="shared" si="2"/>
        <v>14178272.199999999</v>
      </c>
    </row>
    <row r="11" spans="1:5">
      <c r="A11" s="5">
        <v>5</v>
      </c>
      <c r="B11" s="1" t="s">
        <v>36</v>
      </c>
      <c r="C11" s="4">
        <v>17985974.079999998</v>
      </c>
      <c r="D11" s="4">
        <v>-1741263.06</v>
      </c>
      <c r="E11" s="4">
        <f t="shared" si="2"/>
        <v>16244711.019999998</v>
      </c>
    </row>
    <row r="12" spans="1:5">
      <c r="A12" s="75" t="s">
        <v>347</v>
      </c>
      <c r="B12" s="75"/>
      <c r="C12" s="4">
        <f>C3+C6</f>
        <v>274878148.31593204</v>
      </c>
      <c r="D12" s="4">
        <f t="shared" ref="D12:E12" si="3">D3+D6</f>
        <v>-1773263.06</v>
      </c>
      <c r="E12" s="4">
        <f t="shared" si="3"/>
        <v>273104885.25593197</v>
      </c>
    </row>
    <row r="13" spans="1:5">
      <c r="C13" s="4">
        <v>274878148.31999999</v>
      </c>
      <c r="D13" s="4">
        <v>-1773263.06</v>
      </c>
      <c r="E13" s="4">
        <v>273104885.25999999</v>
      </c>
    </row>
    <row r="15" spans="1:5">
      <c r="B15" t="s">
        <v>24</v>
      </c>
      <c r="C15" s="4">
        <v>9157101.5999999996</v>
      </c>
      <c r="D15" s="4"/>
      <c r="E15" s="4">
        <f t="shared" ref="E15:E19" si="4">C15+D15</f>
        <v>9157101.5999999996</v>
      </c>
    </row>
    <row r="16" spans="1:5">
      <c r="B16" t="s">
        <v>27</v>
      </c>
      <c r="C16" s="4">
        <v>297479.09999999998</v>
      </c>
      <c r="D16" s="4"/>
      <c r="E16" s="4">
        <f t="shared" si="4"/>
        <v>297479.09999999998</v>
      </c>
    </row>
    <row r="17" spans="2:5">
      <c r="B17" t="s">
        <v>29</v>
      </c>
      <c r="C17" s="4">
        <v>2462028.5499999998</v>
      </c>
      <c r="D17" s="4"/>
      <c r="E17" s="4">
        <f t="shared" si="4"/>
        <v>2462028.5499999998</v>
      </c>
    </row>
    <row r="18" spans="2:5">
      <c r="B18" t="s">
        <v>30</v>
      </c>
      <c r="C18" s="4">
        <v>14210272.199999999</v>
      </c>
      <c r="D18" s="4">
        <v>-32000</v>
      </c>
      <c r="E18" s="4">
        <f t="shared" si="4"/>
        <v>14178272.199999999</v>
      </c>
    </row>
    <row r="19" spans="2:5">
      <c r="B19" t="s">
        <v>36</v>
      </c>
      <c r="C19" s="4">
        <v>17985974.079999998</v>
      </c>
      <c r="D19" s="4">
        <v>-1741263.06</v>
      </c>
      <c r="E19" s="4">
        <f t="shared" si="4"/>
        <v>16244711.019999998</v>
      </c>
    </row>
    <row r="20" spans="2:5">
      <c r="C20" s="4"/>
      <c r="D20" s="4"/>
      <c r="E20" s="4"/>
    </row>
    <row r="21" spans="2:5">
      <c r="C21" s="4"/>
      <c r="D21" s="4"/>
      <c r="E21" s="4"/>
    </row>
    <row r="22" spans="2:5">
      <c r="C22" s="4"/>
      <c r="D22" s="4"/>
      <c r="E22" s="4"/>
    </row>
    <row r="23" spans="2:5">
      <c r="C23" s="4"/>
      <c r="D23" s="4"/>
      <c r="E23" s="4"/>
    </row>
    <row r="24" spans="2:5">
      <c r="C24" s="4"/>
      <c r="D24" s="4"/>
      <c r="E24" s="4"/>
    </row>
  </sheetData>
  <mergeCells count="1">
    <mergeCell ref="A12:B12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06基本建设工程应付款审核明细表（诚信所）</vt:lpstr>
      <vt:lpstr>Sheet1</vt:lpstr>
      <vt:lpstr>'06基本建设工程应付款审核明细表（诚信所）'!Print_Area</vt:lpstr>
      <vt:lpstr>'06基本建设工程应付款审核明细表（诚信所）'!Print_Titles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</cp:lastModifiedBy>
  <cp:lastPrinted>2024-01-15T04:02:28Z</cp:lastPrinted>
  <dcterms:created xsi:type="dcterms:W3CDTF">2021-11-19T11:14:00Z</dcterms:created>
  <dcterms:modified xsi:type="dcterms:W3CDTF">2025-01-02T14:23:02Z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28A0F7AB4AF04BF8AD4F57863AF7EFB9</vt:lpwstr>
  </property>
  <property fmtid="{D5CDD505-2E9C-101B-9397-08002B2CF9AE}" pid="3" name="KSOProductBuildVer">
    <vt:lpwstr>2052-11.1.0.12970</vt:lpwstr>
  </property>
</Properties>
</file>